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000" windowHeight="11070"/>
  </bookViews>
  <sheets>
    <sheet name="Data" sheetId="1" r:id="rId1"/>
    <sheet name="Chart1" sheetId="4" r:id="rId2"/>
    <sheet name="Chart2" sheetId="8" r:id="rId3"/>
    <sheet name="Chart3" sheetId="9" r:id="rId4"/>
    <sheet name="Chart4" sheetId="7" r:id="rId5"/>
  </sheets>
  <calcPr calcId="125725"/>
</workbook>
</file>

<file path=xl/calcChain.xml><?xml version="1.0" encoding="utf-8"?>
<calcChain xmlns="http://schemas.openxmlformats.org/spreadsheetml/2006/main">
  <c r="A112" i="1"/>
  <c r="A111"/>
  <c r="A110"/>
  <c r="A109"/>
  <c r="A108"/>
  <c r="A107"/>
  <c r="A106"/>
  <c r="A105"/>
  <c r="A104"/>
  <c r="A103"/>
  <c r="A102"/>
  <c r="Q102"/>
  <c r="R102"/>
  <c r="S102"/>
  <c r="T102"/>
  <c r="Q103"/>
  <c r="R103"/>
  <c r="S103"/>
  <c r="T103"/>
  <c r="Q104"/>
  <c r="R104"/>
  <c r="S104"/>
  <c r="T104"/>
  <c r="Q105"/>
  <c r="R105"/>
  <c r="S105"/>
  <c r="T105"/>
  <c r="Q106"/>
  <c r="R106"/>
  <c r="S106"/>
  <c r="T106"/>
  <c r="Q107"/>
  <c r="R107"/>
  <c r="S107"/>
  <c r="T107"/>
  <c r="Q108"/>
  <c r="R108"/>
  <c r="S108"/>
  <c r="T108"/>
  <c r="Q109"/>
  <c r="R109"/>
  <c r="S109"/>
  <c r="T109"/>
  <c r="Q110"/>
  <c r="R110"/>
  <c r="S110"/>
  <c r="T110"/>
  <c r="Q111"/>
  <c r="R111"/>
  <c r="S111"/>
  <c r="T111"/>
  <c r="Q112"/>
  <c r="R112"/>
  <c r="S112"/>
  <c r="T112"/>
  <c r="B112"/>
  <c r="B111"/>
  <c r="B110"/>
  <c r="B109"/>
  <c r="B108"/>
  <c r="B107"/>
  <c r="B106"/>
  <c r="B105"/>
  <c r="B104"/>
  <c r="B103"/>
  <c r="B102"/>
  <c r="R91"/>
  <c r="S91"/>
  <c r="T91"/>
  <c r="Q91"/>
  <c r="R78"/>
  <c r="S78"/>
  <c r="T78"/>
  <c r="Q78"/>
  <c r="R66"/>
  <c r="S66"/>
  <c r="T66"/>
  <c r="Q66"/>
  <c r="R61"/>
  <c r="S61"/>
  <c r="T61"/>
  <c r="Q61"/>
  <c r="R54"/>
  <c r="S54"/>
  <c r="T54"/>
  <c r="Q54"/>
  <c r="R47"/>
  <c r="S47"/>
  <c r="T47"/>
  <c r="Q47"/>
  <c r="R38"/>
  <c r="S38"/>
  <c r="T38"/>
  <c r="Q38"/>
  <c r="R25"/>
  <c r="S25"/>
  <c r="T25"/>
  <c r="Q25"/>
  <c r="R13"/>
  <c r="S13"/>
  <c r="T13"/>
  <c r="Q13"/>
  <c r="R9"/>
  <c r="S9"/>
  <c r="T9"/>
  <c r="Q9"/>
  <c r="R2"/>
  <c r="S2"/>
  <c r="T2"/>
  <c r="Q2"/>
  <c r="T4"/>
  <c r="T5"/>
  <c r="T6"/>
  <c r="T7"/>
  <c r="T10"/>
  <c r="T11"/>
  <c r="T14"/>
  <c r="T15"/>
  <c r="T16"/>
  <c r="T17"/>
  <c r="T18"/>
  <c r="T19"/>
  <c r="T20"/>
  <c r="T21"/>
  <c r="T22"/>
  <c r="T23"/>
  <c r="T26"/>
  <c r="T27"/>
  <c r="T28"/>
  <c r="T29"/>
  <c r="T30"/>
  <c r="T31"/>
  <c r="T32"/>
  <c r="T33"/>
  <c r="T34"/>
  <c r="T35"/>
  <c r="T36"/>
  <c r="T39"/>
  <c r="T40"/>
  <c r="T41"/>
  <c r="T42"/>
  <c r="T43"/>
  <c r="T44"/>
  <c r="T45"/>
  <c r="T48"/>
  <c r="T49"/>
  <c r="T50"/>
  <c r="T51"/>
  <c r="T52"/>
  <c r="T55"/>
  <c r="T56"/>
  <c r="T57"/>
  <c r="T58"/>
  <c r="T59"/>
  <c r="T62"/>
  <c r="T63"/>
  <c r="T64"/>
  <c r="T67"/>
  <c r="T68"/>
  <c r="T69"/>
  <c r="T70"/>
  <c r="T71"/>
  <c r="T72"/>
  <c r="T73"/>
  <c r="T74"/>
  <c r="T75"/>
  <c r="T76"/>
  <c r="T79"/>
  <c r="T80"/>
  <c r="T81"/>
  <c r="T82"/>
  <c r="T83"/>
  <c r="T84"/>
  <c r="T85"/>
  <c r="T86"/>
  <c r="T87"/>
  <c r="T88"/>
  <c r="T89"/>
  <c r="T92"/>
  <c r="T93"/>
  <c r="T94"/>
  <c r="T95"/>
  <c r="T96"/>
  <c r="T3"/>
  <c r="S10"/>
  <c r="S11"/>
  <c r="S14"/>
  <c r="S15"/>
  <c r="S16"/>
  <c r="S17"/>
  <c r="S18"/>
  <c r="S19"/>
  <c r="S20"/>
  <c r="S21"/>
  <c r="S22"/>
  <c r="S23"/>
  <c r="S26"/>
  <c r="S27"/>
  <c r="S28"/>
  <c r="S29"/>
  <c r="S30"/>
  <c r="S31"/>
  <c r="S32"/>
  <c r="S33"/>
  <c r="S34"/>
  <c r="S35"/>
  <c r="S36"/>
  <c r="S39"/>
  <c r="S40"/>
  <c r="S41"/>
  <c r="S42"/>
  <c r="S43"/>
  <c r="S44"/>
  <c r="S45"/>
  <c r="S48"/>
  <c r="S49"/>
  <c r="S50"/>
  <c r="S51"/>
  <c r="S52"/>
  <c r="S55"/>
  <c r="S56"/>
  <c r="S57"/>
  <c r="S58"/>
  <c r="S59"/>
  <c r="S62"/>
  <c r="S63"/>
  <c r="S64"/>
  <c r="S67"/>
  <c r="S68"/>
  <c r="S69"/>
  <c r="S70"/>
  <c r="S71"/>
  <c r="S72"/>
  <c r="S73"/>
  <c r="S74"/>
  <c r="S75"/>
  <c r="S76"/>
  <c r="S79"/>
  <c r="S80"/>
  <c r="S81"/>
  <c r="S82"/>
  <c r="S83"/>
  <c r="S84"/>
  <c r="S85"/>
  <c r="S86"/>
  <c r="S87"/>
  <c r="S88"/>
  <c r="S89"/>
  <c r="S92"/>
  <c r="S93"/>
  <c r="S94"/>
  <c r="S95"/>
  <c r="S96"/>
  <c r="S4"/>
  <c r="S5"/>
  <c r="S6"/>
  <c r="S7"/>
  <c r="S3"/>
  <c r="Q3"/>
  <c r="R10"/>
  <c r="R11"/>
  <c r="R14"/>
  <c r="R15"/>
  <c r="R16"/>
  <c r="R17"/>
  <c r="R18"/>
  <c r="R19"/>
  <c r="R20"/>
  <c r="R21"/>
  <c r="R22"/>
  <c r="R23"/>
  <c r="R26"/>
  <c r="R27"/>
  <c r="R28"/>
  <c r="R29"/>
  <c r="R30"/>
  <c r="R31"/>
  <c r="R32"/>
  <c r="R33"/>
  <c r="R34"/>
  <c r="R35"/>
  <c r="R36"/>
  <c r="R39"/>
  <c r="R40"/>
  <c r="R41"/>
  <c r="R42"/>
  <c r="R43"/>
  <c r="R44"/>
  <c r="R45"/>
  <c r="R48"/>
  <c r="R49"/>
  <c r="R50"/>
  <c r="R51"/>
  <c r="R52"/>
  <c r="R55"/>
  <c r="R56"/>
  <c r="R57"/>
  <c r="R58"/>
  <c r="R59"/>
  <c r="R62"/>
  <c r="R63"/>
  <c r="R64"/>
  <c r="R67"/>
  <c r="R68"/>
  <c r="R69"/>
  <c r="R70"/>
  <c r="R71"/>
  <c r="R72"/>
  <c r="R73"/>
  <c r="R74"/>
  <c r="R75"/>
  <c r="R76"/>
  <c r="R79"/>
  <c r="R80"/>
  <c r="R81"/>
  <c r="R82"/>
  <c r="R83"/>
  <c r="R84"/>
  <c r="R85"/>
  <c r="R86"/>
  <c r="R87"/>
  <c r="R88"/>
  <c r="R89"/>
  <c r="R92"/>
  <c r="R93"/>
  <c r="R94"/>
  <c r="R95"/>
  <c r="R96"/>
  <c r="R4"/>
  <c r="R5"/>
  <c r="R6"/>
  <c r="R7"/>
  <c r="R3"/>
  <c r="Q4"/>
  <c r="Q5"/>
  <c r="Q6"/>
  <c r="Q7"/>
  <c r="Q10"/>
  <c r="Q11"/>
  <c r="Q14"/>
  <c r="Q15"/>
  <c r="Q16"/>
  <c r="Q17"/>
  <c r="Q18"/>
  <c r="Q19"/>
  <c r="Q20"/>
  <c r="Q21"/>
  <c r="Q22"/>
  <c r="Q23"/>
  <c r="Q26"/>
  <c r="Q27"/>
  <c r="Q28"/>
  <c r="Q29"/>
  <c r="Q30"/>
  <c r="Q31"/>
  <c r="Q32"/>
  <c r="Q33"/>
  <c r="Q34"/>
  <c r="Q35"/>
  <c r="Q36"/>
  <c r="Q39"/>
  <c r="Q40"/>
  <c r="Q41"/>
  <c r="Q42"/>
  <c r="Q43"/>
  <c r="Q44"/>
  <c r="Q45"/>
  <c r="Q48"/>
  <c r="Q49"/>
  <c r="Q50"/>
  <c r="Q51"/>
  <c r="Q52"/>
  <c r="Q55"/>
  <c r="Q56"/>
  <c r="Q57"/>
  <c r="Q58"/>
  <c r="Q59"/>
  <c r="Q62"/>
  <c r="Q63"/>
  <c r="Q64"/>
  <c r="Q67"/>
  <c r="Q68"/>
  <c r="Q69"/>
  <c r="Q70"/>
  <c r="Q71"/>
  <c r="Q72"/>
  <c r="Q73"/>
  <c r="Q74"/>
  <c r="Q75"/>
  <c r="Q76"/>
  <c r="Q79"/>
  <c r="Q80"/>
  <c r="Q81"/>
  <c r="Q82"/>
  <c r="Q83"/>
  <c r="Q84"/>
  <c r="Q85"/>
  <c r="Q86"/>
  <c r="Q87"/>
  <c r="Q88"/>
  <c r="Q89"/>
  <c r="Q92"/>
  <c r="Q93"/>
  <c r="Q94"/>
  <c r="Q95"/>
  <c r="Q96"/>
</calcChain>
</file>

<file path=xl/sharedStrings.xml><?xml version="1.0" encoding="utf-8"?>
<sst xmlns="http://schemas.openxmlformats.org/spreadsheetml/2006/main" count="106" uniqueCount="104">
  <si>
    <t>Activity</t>
  </si>
  <si>
    <t>Hours</t>
  </si>
  <si>
    <t>Primary Battery</t>
  </si>
  <si>
    <t>Secondary Battery</t>
  </si>
  <si>
    <t>Micro Fuel Cell</t>
  </si>
  <si>
    <t>Ultracapacitor</t>
  </si>
  <si>
    <t>Heat Engine</t>
  </si>
  <si>
    <t>Solar (Outside)</t>
  </si>
  <si>
    <t>Solar (Inside)</t>
  </si>
  <si>
    <t>Temperature</t>
  </si>
  <si>
    <t>Human Power</t>
  </si>
  <si>
    <t>Air Flow</t>
  </si>
  <si>
    <t>Pressure Variation</t>
  </si>
  <si>
    <t>Vibrations</t>
  </si>
  <si>
    <r>
      <t>Radioactive (</t>
    </r>
    <r>
      <rPr>
        <b/>
        <i/>
        <vertAlign val="superscript"/>
        <sz val="11"/>
        <color theme="1"/>
        <rFont val="Calibri"/>
        <family val="2"/>
        <scheme val="minor"/>
      </rPr>
      <t>63</t>
    </r>
    <r>
      <rPr>
        <b/>
        <i/>
        <sz val="11"/>
        <color theme="1"/>
        <rFont val="Calibri"/>
        <family val="2"/>
        <scheme val="minor"/>
      </rPr>
      <t>Ni)</t>
    </r>
  </si>
  <si>
    <t>Personal care activities</t>
  </si>
  <si>
    <t>Eating and drinking</t>
  </si>
  <si>
    <t>Purchasing goods and services</t>
  </si>
  <si>
    <t>Caring for and helping household members</t>
  </si>
  <si>
    <t>Caring for and helping nonhousehold members</t>
  </si>
  <si>
    <t>Working and work-related activities</t>
  </si>
  <si>
    <t>Educational activities</t>
  </si>
  <si>
    <t>Organizational, civic, and religious activities</t>
  </si>
  <si>
    <t>Leisure and sports</t>
  </si>
  <si>
    <t>Telephone calls, mail, and e-mail</t>
  </si>
  <si>
    <t>Other activities, not elsewhere classified</t>
  </si>
  <si>
    <t xml:space="preserve"> • Sleeping</t>
  </si>
  <si>
    <t xml:space="preserve"> • Grooming</t>
  </si>
  <si>
    <t xml:space="preserve"> • Health-related self care</t>
  </si>
  <si>
    <t xml:space="preserve"> • Personal activities</t>
  </si>
  <si>
    <t xml:space="preserve"> • Travel related to personal care</t>
  </si>
  <si>
    <t xml:space="preserve"> • Eating and drinking</t>
  </si>
  <si>
    <t xml:space="preserve"> • Travel related to eating and drinking</t>
  </si>
  <si>
    <t xml:space="preserve"> • Food preparation and cleanup</t>
  </si>
  <si>
    <t xml:space="preserve"> • Lawn and garden care</t>
  </si>
  <si>
    <t xml:space="preserve"> • Household management</t>
  </si>
  <si>
    <t xml:space="preserve"> • Interior maintenance, repair, and decoration</t>
  </si>
  <si>
    <t xml:space="preserve"> • Exterior maintenance, repair, and decoration</t>
  </si>
  <si>
    <t xml:space="preserve"> • Animals and pets</t>
  </si>
  <si>
    <t xml:space="preserve"> • Vehicles</t>
  </si>
  <si>
    <t xml:space="preserve"> • Appliances, tools, and toys</t>
  </si>
  <si>
    <t xml:space="preserve"> • Travel related to household activities</t>
  </si>
  <si>
    <t xml:space="preserve"> • Consumer goods purchases</t>
  </si>
  <si>
    <t xml:space="preserve"> • Professional and personal care services</t>
  </si>
  <si>
    <t xml:space="preserve"> • Household services</t>
  </si>
  <si>
    <t xml:space="preserve"> • Government services</t>
  </si>
  <si>
    <t xml:space="preserve"> • Travel related to purchasing goods and services</t>
  </si>
  <si>
    <t xml:space="preserve">   ›› Grocery shopping</t>
  </si>
  <si>
    <t xml:space="preserve">   ›› Financial services and banking</t>
  </si>
  <si>
    <t xml:space="preserve">   ›› Medical and care services</t>
  </si>
  <si>
    <t xml:space="preserve">   ›› Personal care services</t>
  </si>
  <si>
    <t xml:space="preserve">   ›› Home maintenance, repair, decoration, and construction (not done by self)</t>
  </si>
  <si>
    <t xml:space="preserve">   ›› Vehicle maintenance and repair services (not done by self)</t>
  </si>
  <si>
    <t xml:space="preserve"> • Caring for and helping household children</t>
  </si>
  <si>
    <t xml:space="preserve"> • Caring for and helping household adults</t>
  </si>
  <si>
    <t xml:space="preserve"> • Travel related to caring for and helping household members</t>
  </si>
  <si>
    <t xml:space="preserve">   ›› Activities related to household children’s education</t>
  </si>
  <si>
    <t xml:space="preserve">   ›› Activities related to household children’s health</t>
  </si>
  <si>
    <t xml:space="preserve">   ›› Caring for household adults</t>
  </si>
  <si>
    <t xml:space="preserve">   ›› Helping household adults</t>
  </si>
  <si>
    <t xml:space="preserve">   ›› Caring for nonhousehold adults</t>
  </si>
  <si>
    <t xml:space="preserve">   ›› Helping nonhousehold adults</t>
  </si>
  <si>
    <t xml:space="preserve"> • Travel related to caring for and helping nonhousehold members</t>
  </si>
  <si>
    <t xml:space="preserve"> • Caring for and helping nonhousehold adults</t>
  </si>
  <si>
    <t xml:space="preserve"> • Caring for and helping nonhousehold children</t>
  </si>
  <si>
    <t xml:space="preserve">   ›› Volunteer activities</t>
  </si>
  <si>
    <t xml:space="preserve">   ››  Administrative and support activities</t>
  </si>
  <si>
    <t xml:space="preserve">   ››  Social service and care activities (except medical)</t>
  </si>
  <si>
    <t xml:space="preserve">   ››  Indoor and outdoor maintenance, building, and cleanup activities</t>
  </si>
  <si>
    <t xml:space="preserve">   ››  Participating in performance and cultural activities</t>
  </si>
  <si>
    <t xml:space="preserve">   ››  Attending meetings, conferences, and training</t>
  </si>
  <si>
    <t xml:space="preserve">   ›› Socializing and communicating</t>
  </si>
  <si>
    <t xml:space="preserve">   ››  Socializing and communicating (except social events)</t>
  </si>
  <si>
    <t xml:space="preserve">   ››  Attending or hosting social events</t>
  </si>
  <si>
    <t xml:space="preserve">   ›› Relaxing and leisure</t>
  </si>
  <si>
    <t xml:space="preserve">   ››  Watching TV</t>
  </si>
  <si>
    <t xml:space="preserve">   ›› Arts and entertainment (other than sports)</t>
  </si>
  <si>
    <t xml:space="preserve">   ›› Participating in sports, exercise, and recreation</t>
  </si>
  <si>
    <t xml:space="preserve">   ›› Attending sporting or recreational events</t>
  </si>
  <si>
    <t xml:space="preserve">   ›› Household and personal mail and messages</t>
  </si>
  <si>
    <t xml:space="preserve">   ›› Household and personal e-mail and messages</t>
  </si>
  <si>
    <t xml:space="preserve"> • Working</t>
  </si>
  <si>
    <t xml:space="preserve"> • Work-related activities</t>
  </si>
  <si>
    <t xml:space="preserve"> • Other income-generating activities</t>
  </si>
  <si>
    <t xml:space="preserve"> • Job search and interviewing</t>
  </si>
  <si>
    <t xml:space="preserve"> • Travel related to work</t>
  </si>
  <si>
    <t xml:space="preserve"> • Attending class</t>
  </si>
  <si>
    <t xml:space="preserve"> • Homework and research</t>
  </si>
  <si>
    <t xml:space="preserve"> • Travel related to education</t>
  </si>
  <si>
    <t xml:space="preserve"> • Religious and spiritual activities</t>
  </si>
  <si>
    <t xml:space="preserve"> • Volunteering (organizational and civic activities)</t>
  </si>
  <si>
    <t xml:space="preserve"> • Civic obligations and participation</t>
  </si>
  <si>
    <t xml:space="preserve"> • Travel related to organizational, civic, and religious activities</t>
  </si>
  <si>
    <t xml:space="preserve"> • Socializing, relaxing, and leisure</t>
  </si>
  <si>
    <t xml:space="preserve"> • Sports, exercise, and recreation</t>
  </si>
  <si>
    <t xml:space="preserve"> • Travel related to leisure and sports</t>
  </si>
  <si>
    <t xml:space="preserve"> • Telephone calls (to or from)</t>
  </si>
  <si>
    <t xml:space="preserve"> • Household and personal messages</t>
  </si>
  <si>
    <t xml:space="preserve"> • Travel related to telephone calls</t>
  </si>
  <si>
    <t>Household activities</t>
  </si>
  <si>
    <t xml:space="preserve"> • Housework</t>
  </si>
  <si>
    <r>
      <t>Power (uW/cm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</si>
  <si>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r>
      <t>Energy (mJ/cm</t>
    </r>
    <r>
      <rPr>
        <b/>
        <i/>
        <vertAlign val="superscript"/>
        <sz val="11"/>
        <color theme="1"/>
        <rFont val="Calibri"/>
        <family val="2"/>
        <scheme val="minor"/>
      </rPr>
      <t>3</t>
    </r>
    <r>
      <rPr>
        <b/>
        <i/>
        <sz val="11"/>
        <color theme="1"/>
        <rFont val="Calibri"/>
        <family val="2"/>
        <scheme val="minor"/>
      </rPr>
      <t>)</t>
    </r>
  </si>
  <si>
    <t>Normalized Data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</si>
</sst>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auto="1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4" fillId="0" borderId="0" xfId="0" applyFont="1" applyAlignment="1">
      <alignment textRotation="90"/>
    </xf>
    <xf numFmtId="0" fontId="2" fillId="3" borderId="0" xfId="2"/>
    <xf numFmtId="2" fontId="4" fillId="0" borderId="0" xfId="0" applyNumberFormat="1" applyFont="1"/>
    <xf numFmtId="2" fontId="0" fillId="0" borderId="0" xfId="0" applyNumberFormat="1"/>
    <xf numFmtId="0" fontId="3" fillId="4" borderId="0" xfId="3"/>
    <xf numFmtId="0" fontId="1" fillId="2" borderId="0" xfId="1"/>
    <xf numFmtId="0" fontId="0" fillId="5" borderId="0" xfId="0" applyFill="1"/>
    <xf numFmtId="0" fontId="0" fillId="5" borderId="0" xfId="0" applyFont="1" applyFill="1"/>
    <xf numFmtId="4" fontId="0" fillId="0" borderId="0" xfId="0" applyNumberFormat="1" applyAlignment="1">
      <alignment wrapText="1"/>
    </xf>
    <xf numFmtId="0" fontId="4" fillId="0" borderId="0" xfId="0" applyFont="1" applyAlignment="1">
      <alignment textRotation="45"/>
    </xf>
    <xf numFmtId="2" fontId="4" fillId="0" borderId="0" xfId="0" applyNumberFormat="1" applyFont="1" applyAlignment="1">
      <alignment textRotation="45"/>
    </xf>
    <xf numFmtId="4" fontId="0" fillId="0" borderId="0" xfId="0" applyNumberFormat="1"/>
    <xf numFmtId="0" fontId="0" fillId="0" borderId="1" xfId="0" applyBorder="1"/>
    <xf numFmtId="2" fontId="0" fillId="0" borderId="1" xfId="0" applyNumberFormat="1" applyBorder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4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4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/>
              <a:t>Time Spent in Primary Activities</a:t>
            </a:r>
            <a:endParaRPr lang="en-US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Percent val="1"/>
          </c:dLbls>
          <c:cat>
            <c:strRef>
              <c:f>(Data!$A$2,Data!$A$9,Data!$A$54,Data!$A$25,Data!$A$38,Data!$A$47,Data!$A$54,Data!$A$61,Data!$A$66,Data!$A$78,Data!$A$91,Data!$A$98)</c:f>
              <c:strCache>
                <c:ptCount val="12"/>
                <c:pt idx="0">
                  <c:v>Personal care activities</c:v>
                </c:pt>
                <c:pt idx="1">
                  <c:v>Eating and drinking</c:v>
                </c:pt>
                <c:pt idx="2">
                  <c:v>Working and work-related activities</c:v>
                </c:pt>
                <c:pt idx="3">
                  <c:v>Purchasing goods and services</c:v>
                </c:pt>
                <c:pt idx="4">
                  <c:v>Caring for and helping household members</c:v>
                </c:pt>
                <c:pt idx="5">
                  <c:v>Caring for and helping nonhousehold members</c:v>
                </c:pt>
                <c:pt idx="6">
                  <c:v>Working and work-related activities</c:v>
                </c:pt>
                <c:pt idx="7">
                  <c:v>Educational activities</c:v>
                </c:pt>
                <c:pt idx="8">
                  <c:v>Organizational, civic, and religious activities</c:v>
                </c:pt>
                <c:pt idx="9">
                  <c:v>Leisure and sports</c:v>
                </c:pt>
                <c:pt idx="10">
                  <c:v>Telephone calls, mail, and e-mail</c:v>
                </c:pt>
                <c:pt idx="11">
                  <c:v>Other activities, not elsewhere classified</c:v>
                </c:pt>
              </c:strCache>
            </c:strRef>
          </c:cat>
          <c:val>
            <c:numRef>
              <c:f>(Data!$B$2,Data!$B$9,Data!$B$14,Data!$B$25,Data!$B$38,Data!$B$47,Data!$B$54,Data!$B$61,Data!$B$66,Data!$B$78,Data!$B$91,Data!$B$98)</c:f>
              <c:numCache>
                <c:formatCode>0.00</c:formatCode>
                <c:ptCount val="12"/>
                <c:pt idx="0">
                  <c:v>9.06</c:v>
                </c:pt>
                <c:pt idx="1">
                  <c:v>1.19</c:v>
                </c:pt>
                <c:pt idx="2">
                  <c:v>0.59</c:v>
                </c:pt>
                <c:pt idx="3">
                  <c:v>0.74</c:v>
                </c:pt>
                <c:pt idx="4">
                  <c:v>0.56999999999999995</c:v>
                </c:pt>
                <c:pt idx="5">
                  <c:v>0.18</c:v>
                </c:pt>
                <c:pt idx="6">
                  <c:v>4.8099999999999996</c:v>
                </c:pt>
                <c:pt idx="7">
                  <c:v>0.53</c:v>
                </c:pt>
                <c:pt idx="8">
                  <c:v>0.26</c:v>
                </c:pt>
                <c:pt idx="9">
                  <c:v>4.57</c:v>
                </c:pt>
                <c:pt idx="10">
                  <c:v>0.19</c:v>
                </c:pt>
                <c:pt idx="11">
                  <c:v>0.19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Power</a:t>
            </a:r>
            <a:r>
              <a:rPr lang="en-US" baseline="0"/>
              <a:t> Scavangable (theoretical)</a:t>
            </a:r>
            <a:endParaRPr lang="en-US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Data!$A$102:$A$112</c:f>
              <c:strCache>
                <c:ptCount val="11"/>
                <c:pt idx="0">
                  <c:v>Personal care activities</c:v>
                </c:pt>
                <c:pt idx="1">
                  <c:v>Eating and drinking</c:v>
                </c:pt>
                <c:pt idx="2">
                  <c:v>Household activities</c:v>
                </c:pt>
                <c:pt idx="3">
                  <c:v>Purchasing goods and services</c:v>
                </c:pt>
                <c:pt idx="4">
                  <c:v>Caring for and helping household members</c:v>
                </c:pt>
                <c:pt idx="5">
                  <c:v>Caring for and helping nonhousehold members</c:v>
                </c:pt>
                <c:pt idx="6">
                  <c:v>Working and work-related activities</c:v>
                </c:pt>
                <c:pt idx="7">
                  <c:v>Educational activities</c:v>
                </c:pt>
                <c:pt idx="8">
                  <c:v>Organizational, civic, and religious activities</c:v>
                </c:pt>
                <c:pt idx="9">
                  <c:v>Leisure and sports</c:v>
                </c:pt>
                <c:pt idx="10">
                  <c:v>Telephone calls, mail, and e-mail</c:v>
                </c:pt>
              </c:strCache>
            </c:strRef>
          </c:cat>
          <c:val>
            <c:numRef>
              <c:f>(Data!$Q$2,Data!$Q$9,Data!$Q$13,Data!$Q$25,Data!$Q$38,Data!$Q$47,Data!$Q$54,Data!$Q$61,Data!$Q$66,Data!$Q$78,Data!$Q$91)</c:f>
              <c:numCache>
                <c:formatCode>#,##0.00</c:formatCode>
                <c:ptCount val="11"/>
                <c:pt idx="0">
                  <c:v>9527.6</c:v>
                </c:pt>
                <c:pt idx="1">
                  <c:v>15807.54</c:v>
                </c:pt>
                <c:pt idx="2">
                  <c:v>3572942.7</c:v>
                </c:pt>
                <c:pt idx="3">
                  <c:v>10250.200000000001</c:v>
                </c:pt>
                <c:pt idx="4">
                  <c:v>8402.02</c:v>
                </c:pt>
                <c:pt idx="5">
                  <c:v>8308.02</c:v>
                </c:pt>
                <c:pt idx="6">
                  <c:v>8472.6</c:v>
                </c:pt>
                <c:pt idx="7">
                  <c:v>8027.56</c:v>
                </c:pt>
                <c:pt idx="8">
                  <c:v>3527512.7</c:v>
                </c:pt>
                <c:pt idx="9">
                  <c:v>3057117.72</c:v>
                </c:pt>
                <c:pt idx="10">
                  <c:v>8782.6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Power</a:t>
            </a:r>
            <a:r>
              <a:rPr lang="en-US" baseline="0"/>
              <a:t> Scavangable (commercial)</a:t>
            </a:r>
            <a:endParaRPr lang="en-US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1"/>
          <c:order val="1"/>
          <c:tx>
            <c:v>Power</c:v>
          </c:tx>
          <c:dLbls>
            <c:showPercent val="1"/>
          </c:dLbls>
          <c:cat>
            <c:strRef>
              <c:f>Data!$A$102:$A$112</c:f>
              <c:strCache>
                <c:ptCount val="11"/>
                <c:pt idx="0">
                  <c:v>Personal care activities</c:v>
                </c:pt>
                <c:pt idx="1">
                  <c:v>Eating and drinking</c:v>
                </c:pt>
                <c:pt idx="2">
                  <c:v>Household activities</c:v>
                </c:pt>
                <c:pt idx="3">
                  <c:v>Purchasing goods and services</c:v>
                </c:pt>
                <c:pt idx="4">
                  <c:v>Caring for and helping household members</c:v>
                </c:pt>
                <c:pt idx="5">
                  <c:v>Caring for and helping nonhousehold members</c:v>
                </c:pt>
                <c:pt idx="6">
                  <c:v>Working and work-related activities</c:v>
                </c:pt>
                <c:pt idx="7">
                  <c:v>Educational activities</c:v>
                </c:pt>
                <c:pt idx="8">
                  <c:v>Organizational, civic, and religious activities</c:v>
                </c:pt>
                <c:pt idx="9">
                  <c:v>Leisure and sports</c:v>
                </c:pt>
                <c:pt idx="10">
                  <c:v>Telephone calls, mail, and e-mail</c:v>
                </c:pt>
              </c:strCache>
            </c:strRef>
          </c:cat>
          <c:val>
            <c:numRef>
              <c:f>(Data!$S$2,Data!$S$9,Data!$S$13,Data!$S$25,Data!$S$38,Data!$S$47,Data!$S$54,Data!$S$61,Data!$S$66,Data!$S$78,Data!$S$91)</c:f>
              <c:numCache>
                <c:formatCode>#,##0.00</c:formatCode>
                <c:ptCount val="11"/>
                <c:pt idx="0">
                  <c:v>7630</c:v>
                </c:pt>
                <c:pt idx="1">
                  <c:v>15045</c:v>
                </c:pt>
                <c:pt idx="2">
                  <c:v>67710</c:v>
                </c:pt>
                <c:pt idx="3">
                  <c:v>7960</c:v>
                </c:pt>
                <c:pt idx="4">
                  <c:v>7720</c:v>
                </c:pt>
                <c:pt idx="5">
                  <c:v>7660</c:v>
                </c:pt>
                <c:pt idx="6">
                  <c:v>7680</c:v>
                </c:pt>
                <c:pt idx="7">
                  <c:v>7600</c:v>
                </c:pt>
                <c:pt idx="8">
                  <c:v>22820</c:v>
                </c:pt>
                <c:pt idx="9">
                  <c:v>52750</c:v>
                </c:pt>
                <c:pt idx="10">
                  <c:v>7660</c:v>
                </c:pt>
              </c:numCache>
            </c:numRef>
          </c:val>
        </c:ser>
        <c:ser>
          <c:idx val="0"/>
          <c:order val="0"/>
          <c:tx>
            <c:v>Power</c:v>
          </c:tx>
          <c:dLbls>
            <c:showPercent val="1"/>
          </c:dLbls>
          <c:cat>
            <c:strRef>
              <c:f>Data!$A$102:$A$112</c:f>
              <c:strCache>
                <c:ptCount val="11"/>
                <c:pt idx="0">
                  <c:v>Personal care activities</c:v>
                </c:pt>
                <c:pt idx="1">
                  <c:v>Eating and drinking</c:v>
                </c:pt>
                <c:pt idx="2">
                  <c:v>Household activities</c:v>
                </c:pt>
                <c:pt idx="3">
                  <c:v>Purchasing goods and services</c:v>
                </c:pt>
                <c:pt idx="4">
                  <c:v>Caring for and helping household members</c:v>
                </c:pt>
                <c:pt idx="5">
                  <c:v>Caring for and helping nonhousehold members</c:v>
                </c:pt>
                <c:pt idx="6">
                  <c:v>Working and work-related activities</c:v>
                </c:pt>
                <c:pt idx="7">
                  <c:v>Educational activities</c:v>
                </c:pt>
                <c:pt idx="8">
                  <c:v>Organizational, civic, and religious activities</c:v>
                </c:pt>
                <c:pt idx="9">
                  <c:v>Leisure and sports</c:v>
                </c:pt>
                <c:pt idx="10">
                  <c:v>Telephone calls, mail, and e-mail</c:v>
                </c:pt>
              </c:strCache>
            </c:strRef>
          </c:cat>
          <c:val>
            <c:numRef>
              <c:f>(Data!$S$2,Data!$S$9,Data!$S$13,Data!$S$25,Data!$S$38,Data!$S$47,Data!$S$54,Data!$S$61,Data!$S$66,Data!$S$78,Data!$S$91)</c:f>
              <c:numCache>
                <c:formatCode>#,##0.00</c:formatCode>
                <c:ptCount val="11"/>
                <c:pt idx="0">
                  <c:v>7630</c:v>
                </c:pt>
                <c:pt idx="1">
                  <c:v>15045</c:v>
                </c:pt>
                <c:pt idx="2">
                  <c:v>67710</c:v>
                </c:pt>
                <c:pt idx="3">
                  <c:v>7960</c:v>
                </c:pt>
                <c:pt idx="4">
                  <c:v>7720</c:v>
                </c:pt>
                <c:pt idx="5">
                  <c:v>7660</c:v>
                </c:pt>
                <c:pt idx="6">
                  <c:v>7680</c:v>
                </c:pt>
                <c:pt idx="7">
                  <c:v>7600</c:v>
                </c:pt>
                <c:pt idx="8">
                  <c:v>22820</c:v>
                </c:pt>
                <c:pt idx="9">
                  <c:v>52750</c:v>
                </c:pt>
                <c:pt idx="10">
                  <c:v>7660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Time</a:t>
            </a:r>
            <a:r>
              <a:rPr lang="en-US" baseline="0"/>
              <a:t> and Power (normalized)</a:t>
            </a:r>
            <a:endParaRPr lang="en-US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Time</c:v>
          </c:tx>
          <c:cat>
            <c:strRef>
              <c:f>Data!$A$102:$A$112</c:f>
              <c:strCache>
                <c:ptCount val="11"/>
                <c:pt idx="0">
                  <c:v>Personal care activities</c:v>
                </c:pt>
                <c:pt idx="1">
                  <c:v>Eating and drinking</c:v>
                </c:pt>
                <c:pt idx="2">
                  <c:v>Household activities</c:v>
                </c:pt>
                <c:pt idx="3">
                  <c:v>Purchasing goods and services</c:v>
                </c:pt>
                <c:pt idx="4">
                  <c:v>Caring for and helping household members</c:v>
                </c:pt>
                <c:pt idx="5">
                  <c:v>Caring for and helping nonhousehold members</c:v>
                </c:pt>
                <c:pt idx="6">
                  <c:v>Working and work-related activities</c:v>
                </c:pt>
                <c:pt idx="7">
                  <c:v>Educational activities</c:v>
                </c:pt>
                <c:pt idx="8">
                  <c:v>Organizational, civic, and religious activities</c:v>
                </c:pt>
                <c:pt idx="9">
                  <c:v>Leisure and sports</c:v>
                </c:pt>
                <c:pt idx="10">
                  <c:v>Telephone calls, mail, and e-mail</c:v>
                </c:pt>
              </c:strCache>
            </c:strRef>
          </c:cat>
          <c:val>
            <c:numRef>
              <c:f>Data!$B$102:$B$112</c:f>
              <c:numCache>
                <c:formatCode>0.00</c:formatCode>
                <c:ptCount val="11"/>
                <c:pt idx="0">
                  <c:v>1</c:v>
                </c:pt>
                <c:pt idx="1">
                  <c:v>0.13134657836644589</c:v>
                </c:pt>
                <c:pt idx="2">
                  <c:v>0.18653421633554082</c:v>
                </c:pt>
                <c:pt idx="3">
                  <c:v>8.1677704194260486E-2</c:v>
                </c:pt>
                <c:pt idx="4">
                  <c:v>6.29139072847682E-2</c:v>
                </c:pt>
                <c:pt idx="5">
                  <c:v>1.986754966887417E-2</c:v>
                </c:pt>
                <c:pt idx="6">
                  <c:v>0.53090507726269309</c:v>
                </c:pt>
                <c:pt idx="7">
                  <c:v>5.8498896247240618E-2</c:v>
                </c:pt>
                <c:pt idx="8">
                  <c:v>2.8697571743929361E-2</c:v>
                </c:pt>
                <c:pt idx="9">
                  <c:v>0.50441501103752762</c:v>
                </c:pt>
                <c:pt idx="10">
                  <c:v>2.097130242825607E-2</c:v>
                </c:pt>
              </c:numCache>
            </c:numRef>
          </c:val>
        </c:ser>
        <c:ser>
          <c:idx val="1"/>
          <c:order val="1"/>
          <c:tx>
            <c:v>Power (theoretical)</c:v>
          </c:tx>
          <c:cat>
            <c:strRef>
              <c:f>Data!$A$102:$A$112</c:f>
              <c:strCache>
                <c:ptCount val="11"/>
                <c:pt idx="0">
                  <c:v>Personal care activities</c:v>
                </c:pt>
                <c:pt idx="1">
                  <c:v>Eating and drinking</c:v>
                </c:pt>
                <c:pt idx="2">
                  <c:v>Household activities</c:v>
                </c:pt>
                <c:pt idx="3">
                  <c:v>Purchasing goods and services</c:v>
                </c:pt>
                <c:pt idx="4">
                  <c:v>Caring for and helping household members</c:v>
                </c:pt>
                <c:pt idx="5">
                  <c:v>Caring for and helping nonhousehold members</c:v>
                </c:pt>
                <c:pt idx="6">
                  <c:v>Working and work-related activities</c:v>
                </c:pt>
                <c:pt idx="7">
                  <c:v>Educational activities</c:v>
                </c:pt>
                <c:pt idx="8">
                  <c:v>Organizational, civic, and religious activities</c:v>
                </c:pt>
                <c:pt idx="9">
                  <c:v>Leisure and sports</c:v>
                </c:pt>
                <c:pt idx="10">
                  <c:v>Telephone calls, mail, and e-mail</c:v>
                </c:pt>
              </c:strCache>
            </c:strRef>
          </c:cat>
          <c:val>
            <c:numRef>
              <c:f>Data!$Q$102:$Q$112</c:f>
              <c:numCache>
                <c:formatCode>0.00</c:formatCode>
                <c:ptCount val="11"/>
                <c:pt idx="0">
                  <c:v>2.6665974799987696E-3</c:v>
                </c:pt>
                <c:pt idx="1">
                  <c:v>4.4242355188063888E-3</c:v>
                </c:pt>
                <c:pt idx="2">
                  <c:v>1</c:v>
                </c:pt>
                <c:pt idx="3">
                  <c:v>2.8688397381799601E-3</c:v>
                </c:pt>
                <c:pt idx="4">
                  <c:v>2.3515686383663529E-3</c:v>
                </c:pt>
                <c:pt idx="5">
                  <c:v>2.3252597921595551E-3</c:v>
                </c:pt>
                <c:pt idx="6">
                  <c:v>2.3713226635288611E-3</c:v>
                </c:pt>
                <c:pt idx="7">
                  <c:v>2.2467642708068059E-3</c:v>
                </c:pt>
                <c:pt idx="8">
                  <c:v>0.98728499060452324</c:v>
                </c:pt>
                <c:pt idx="9">
                  <c:v>0.8556302120378253</c:v>
                </c:pt>
                <c:pt idx="10">
                  <c:v>2.4580858797427678E-3</c:v>
                </c:pt>
              </c:numCache>
            </c:numRef>
          </c:val>
        </c:ser>
        <c:ser>
          <c:idx val="2"/>
          <c:order val="2"/>
          <c:tx>
            <c:v>Power (commercial)</c:v>
          </c:tx>
          <c:cat>
            <c:strRef>
              <c:f>Data!$A$102:$A$112</c:f>
              <c:strCache>
                <c:ptCount val="11"/>
                <c:pt idx="0">
                  <c:v>Personal care activities</c:v>
                </c:pt>
                <c:pt idx="1">
                  <c:v>Eating and drinking</c:v>
                </c:pt>
                <c:pt idx="2">
                  <c:v>Household activities</c:v>
                </c:pt>
                <c:pt idx="3">
                  <c:v>Purchasing goods and services</c:v>
                </c:pt>
                <c:pt idx="4">
                  <c:v>Caring for and helping household members</c:v>
                </c:pt>
                <c:pt idx="5">
                  <c:v>Caring for and helping nonhousehold members</c:v>
                </c:pt>
                <c:pt idx="6">
                  <c:v>Working and work-related activities</c:v>
                </c:pt>
                <c:pt idx="7">
                  <c:v>Educational activities</c:v>
                </c:pt>
                <c:pt idx="8">
                  <c:v>Organizational, civic, and religious activities</c:v>
                </c:pt>
                <c:pt idx="9">
                  <c:v>Leisure and sports</c:v>
                </c:pt>
                <c:pt idx="10">
                  <c:v>Telephone calls, mail, and e-mail</c:v>
                </c:pt>
              </c:strCache>
            </c:strRef>
          </c:cat>
          <c:val>
            <c:numRef>
              <c:f>Data!$S$102:$S$112</c:f>
              <c:numCache>
                <c:formatCode>0.00</c:formatCode>
                <c:ptCount val="11"/>
                <c:pt idx="0">
                  <c:v>0.11268645694875203</c:v>
                </c:pt>
                <c:pt idx="1">
                  <c:v>0.22219760744350908</c:v>
                </c:pt>
                <c:pt idx="2">
                  <c:v>1</c:v>
                </c:pt>
                <c:pt idx="3">
                  <c:v>0.11756018313395362</c:v>
                </c:pt>
                <c:pt idx="4">
                  <c:v>0.11401565499926156</c:v>
                </c:pt>
                <c:pt idx="5">
                  <c:v>0.11312952296558854</c:v>
                </c:pt>
                <c:pt idx="6">
                  <c:v>0.11342490031014621</c:v>
                </c:pt>
                <c:pt idx="7">
                  <c:v>0.11224339093191552</c:v>
                </c:pt>
                <c:pt idx="8">
                  <c:v>0.33702555014030422</c:v>
                </c:pt>
                <c:pt idx="9">
                  <c:v>0.779057746270861</c:v>
                </c:pt>
                <c:pt idx="10">
                  <c:v>0.11312952296558854</c:v>
                </c:pt>
              </c:numCache>
            </c:numRef>
          </c:val>
        </c:ser>
        <c:dLbls/>
        <c:shape val="box"/>
        <c:axId val="94392704"/>
        <c:axId val="94394240"/>
        <c:axId val="0"/>
      </c:bar3DChart>
      <c:catAx>
        <c:axId val="94392704"/>
        <c:scaling>
          <c:orientation val="minMax"/>
        </c:scaling>
        <c:axPos val="b"/>
        <c:majorTickMark val="none"/>
        <c:tickLblPos val="nextTo"/>
        <c:crossAx val="94394240"/>
        <c:crosses val="autoZero"/>
        <c:auto val="1"/>
        <c:lblAlgn val="ctr"/>
        <c:lblOffset val="100"/>
      </c:catAx>
      <c:valAx>
        <c:axId val="94394240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94392704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4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44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1719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1719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719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2"/>
  <sheetViews>
    <sheetView tabSelected="1" zoomScaleNormal="100" workbookViewId="0">
      <selection activeCell="Q91" activeCellId="10" sqref="Q2 Q9 Q13 Q25 Q38 Q47 Q54 Q61 Q66 Q78 Q91"/>
    </sheetView>
  </sheetViews>
  <sheetFormatPr defaultRowHeight="15"/>
  <cols>
    <col min="1" max="1" width="69.85546875" bestFit="1" customWidth="1"/>
    <col min="2" max="2" width="6.7109375" style="5" bestFit="1" customWidth="1"/>
    <col min="3" max="7" width="4" bestFit="1" customWidth="1"/>
    <col min="8" max="8" width="4.42578125" bestFit="1" customWidth="1"/>
    <col min="9" max="15" width="4" bestFit="1" customWidth="1"/>
    <col min="17" max="17" width="15.42578125" bestFit="1" customWidth="1"/>
    <col min="18" max="18" width="14.7109375" bestFit="1" customWidth="1"/>
    <col min="19" max="19" width="14.85546875" bestFit="1" customWidth="1"/>
    <col min="20" max="20" width="14.7109375" style="5" bestFit="1" customWidth="1"/>
  </cols>
  <sheetData>
    <row r="1" spans="1:21" s="1" customFormat="1" ht="95.25">
      <c r="A1" s="1" t="s">
        <v>0</v>
      </c>
      <c r="B1" s="4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14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/>
      <c r="Q1" s="11" t="s">
        <v>101</v>
      </c>
      <c r="R1" s="11" t="s">
        <v>102</v>
      </c>
      <c r="S1" s="11" t="s">
        <v>101</v>
      </c>
      <c r="T1" s="12" t="s">
        <v>102</v>
      </c>
      <c r="U1" s="2"/>
    </row>
    <row r="2" spans="1:21">
      <c r="A2" t="s">
        <v>15</v>
      </c>
      <c r="B2" s="5">
        <v>9.06</v>
      </c>
      <c r="C2" s="8"/>
      <c r="D2" s="8"/>
      <c r="E2" s="8"/>
      <c r="F2" s="8"/>
      <c r="Q2" s="13">
        <f>SUM(Q3:Q7)</f>
        <v>9527.6</v>
      </c>
      <c r="R2" s="13">
        <f t="shared" ref="R2:T2" si="0">SUM(R3:R7)</f>
        <v>2840.6023200000004</v>
      </c>
      <c r="S2" s="13">
        <f t="shared" si="0"/>
        <v>7630</v>
      </c>
      <c r="T2" s="13">
        <f t="shared" si="0"/>
        <v>353.52</v>
      </c>
    </row>
    <row r="3" spans="1:21">
      <c r="A3" t="s">
        <v>26</v>
      </c>
      <c r="B3" s="5">
        <v>8.2899999999999991</v>
      </c>
      <c r="C3" s="9"/>
      <c r="D3" s="9"/>
      <c r="E3" s="9"/>
      <c r="F3" s="9"/>
      <c r="G3" s="3">
        <v>-1</v>
      </c>
      <c r="H3" s="7">
        <v>1</v>
      </c>
      <c r="I3" s="3">
        <v>-1</v>
      </c>
      <c r="J3" s="3">
        <v>-1</v>
      </c>
      <c r="K3" s="3">
        <v>-1</v>
      </c>
      <c r="L3" s="3">
        <v>-1</v>
      </c>
      <c r="M3" s="3">
        <v>-1</v>
      </c>
      <c r="N3" s="7">
        <v>1</v>
      </c>
      <c r="O3" s="3">
        <v>-1</v>
      </c>
      <c r="Q3" s="10">
        <f>(((G3+1)/2)*1000000)+(((H3+1)/2)*0.52)+(((I3+1)/2)*15000)+(((J3+1)/2)*10)+(((K3+1)/2)*40)+(((L3+1)/2)*330)+(((M3+1)/2)*380)+(((N3+1)/2)*17)+(((O3+1)/2)*375)</f>
        <v>17.52</v>
      </c>
      <c r="R3" s="5">
        <f>Q3*B3*60*60/1000</f>
        <v>522.86687999999992</v>
      </c>
      <c r="S3" s="10">
        <f>(((I3+1)/2)*15000)+(((J3+1)/2)*10)+(((K3+1)/2)*40)</f>
        <v>0</v>
      </c>
      <c r="T3" s="5">
        <f>S3*B3*60*60/1000</f>
        <v>0</v>
      </c>
    </row>
    <row r="4" spans="1:21">
      <c r="A4" t="s">
        <v>27</v>
      </c>
      <c r="B4" s="5">
        <v>0.69</v>
      </c>
      <c r="C4" s="9"/>
      <c r="D4" s="9"/>
      <c r="E4" s="9"/>
      <c r="F4" s="9"/>
      <c r="G4" s="3">
        <v>-1</v>
      </c>
      <c r="H4" s="7">
        <v>1</v>
      </c>
      <c r="I4" s="3">
        <v>-1</v>
      </c>
      <c r="J4" s="7">
        <v>1</v>
      </c>
      <c r="K4" s="6">
        <v>0</v>
      </c>
      <c r="L4" s="6">
        <v>0</v>
      </c>
      <c r="M4" s="6">
        <v>0</v>
      </c>
      <c r="N4" s="7">
        <v>1</v>
      </c>
      <c r="O4" s="7">
        <v>1</v>
      </c>
      <c r="Q4" s="10">
        <f t="shared" ref="Q4:Q67" si="1">((((G4+1)/2)*1000000)+(((H4+1)/2)*0.52)+(((I4+1)/2)*15000)+(((J4+1)/2)*10)+(((K4+1)/2)*40)+(((L4+1)/2)*330)+(((M4+1)/2)*380)+(((N4+1)/2)*17)+(((O4+1)/2)*375))</f>
        <v>777.52</v>
      </c>
      <c r="R4" s="5">
        <f t="shared" ref="R4:R67" si="2">Q4*B4*60*60/1000</f>
        <v>1931.35968</v>
      </c>
      <c r="S4" s="10">
        <f t="shared" ref="S4:S67" si="3">(((I4+1)/2)*15000)+(((J4+1)/2)*10)+(((K4+1)/2)*40)</f>
        <v>30</v>
      </c>
      <c r="T4" s="5">
        <f t="shared" ref="T4:T67" si="4">S4*B4*60*60/1000</f>
        <v>74.52</v>
      </c>
    </row>
    <row r="5" spans="1:21">
      <c r="A5" t="s">
        <v>28</v>
      </c>
      <c r="B5" s="5">
        <v>0.06</v>
      </c>
      <c r="C5" s="9"/>
      <c r="D5" s="9"/>
      <c r="E5" s="9"/>
      <c r="F5" s="9"/>
      <c r="G5" s="3">
        <v>-1</v>
      </c>
      <c r="H5" s="7">
        <v>1</v>
      </c>
      <c r="I5" s="3">
        <v>-1</v>
      </c>
      <c r="J5" s="7">
        <v>1</v>
      </c>
      <c r="K5" s="6">
        <v>0</v>
      </c>
      <c r="L5" s="6">
        <v>0</v>
      </c>
      <c r="M5" s="3">
        <v>-1</v>
      </c>
      <c r="N5" s="7">
        <v>1</v>
      </c>
      <c r="O5" s="6">
        <v>0</v>
      </c>
      <c r="Q5" s="10">
        <f t="shared" si="1"/>
        <v>400.02</v>
      </c>
      <c r="R5" s="5">
        <f t="shared" si="2"/>
        <v>86.404319999999998</v>
      </c>
      <c r="S5" s="10">
        <f t="shared" si="3"/>
        <v>30</v>
      </c>
      <c r="T5" s="5">
        <f t="shared" si="4"/>
        <v>6.4799999999999986</v>
      </c>
    </row>
    <row r="6" spans="1:21">
      <c r="A6" t="s">
        <v>29</v>
      </c>
      <c r="B6" s="5">
        <v>0.01</v>
      </c>
      <c r="C6" s="9"/>
      <c r="D6" s="9"/>
      <c r="E6" s="9"/>
      <c r="F6" s="9"/>
      <c r="G6" s="3">
        <v>-1</v>
      </c>
      <c r="H6" s="7">
        <v>1</v>
      </c>
      <c r="I6" s="3">
        <v>-1</v>
      </c>
      <c r="J6" s="7">
        <v>1</v>
      </c>
      <c r="K6" s="6">
        <v>0</v>
      </c>
      <c r="L6" s="6">
        <v>0</v>
      </c>
      <c r="M6" s="3">
        <v>-1</v>
      </c>
      <c r="N6" s="7">
        <v>1</v>
      </c>
      <c r="O6" s="6">
        <v>0</v>
      </c>
      <c r="Q6" s="10">
        <f t="shared" si="1"/>
        <v>400.02</v>
      </c>
      <c r="R6" s="5">
        <f t="shared" si="2"/>
        <v>14.400719999999998</v>
      </c>
      <c r="S6" s="10">
        <f t="shared" si="3"/>
        <v>30</v>
      </c>
      <c r="T6" s="5">
        <f t="shared" si="4"/>
        <v>1.08</v>
      </c>
    </row>
    <row r="7" spans="1:21">
      <c r="A7" t="s">
        <v>30</v>
      </c>
      <c r="B7" s="5">
        <v>0.01</v>
      </c>
      <c r="C7" s="9"/>
      <c r="D7" s="9"/>
      <c r="E7" s="9"/>
      <c r="F7" s="9"/>
      <c r="G7" s="3">
        <v>-1</v>
      </c>
      <c r="H7" s="7">
        <v>1</v>
      </c>
      <c r="I7" s="6">
        <v>0</v>
      </c>
      <c r="J7" s="3">
        <v>-1</v>
      </c>
      <c r="K7" s="7">
        <v>1</v>
      </c>
      <c r="L7" s="3">
        <v>-1</v>
      </c>
      <c r="M7" s="3">
        <v>-1</v>
      </c>
      <c r="N7" s="7">
        <v>1</v>
      </c>
      <c r="O7" s="7">
        <v>1</v>
      </c>
      <c r="Q7" s="10">
        <f t="shared" si="1"/>
        <v>7932.52</v>
      </c>
      <c r="R7" s="5">
        <f t="shared" si="2"/>
        <v>285.57072000000005</v>
      </c>
      <c r="S7" s="10">
        <f t="shared" si="3"/>
        <v>7540</v>
      </c>
      <c r="T7" s="5">
        <f t="shared" si="4"/>
        <v>271.44</v>
      </c>
    </row>
    <row r="8" spans="1:21">
      <c r="Q8" s="10"/>
      <c r="R8" s="5"/>
      <c r="S8" s="10"/>
    </row>
    <row r="9" spans="1:21">
      <c r="A9" t="s">
        <v>16</v>
      </c>
      <c r="B9" s="5">
        <v>1.19</v>
      </c>
      <c r="C9" s="9"/>
      <c r="D9" s="9"/>
      <c r="E9" s="9"/>
      <c r="F9" s="9"/>
      <c r="Q9" s="10">
        <f>SUM(Q10:Q11)</f>
        <v>15807.54</v>
      </c>
      <c r="R9" s="10">
        <f t="shared" ref="R9:T9" si="5">SUM(R10:R11)</f>
        <v>33828.56568</v>
      </c>
      <c r="S9" s="10">
        <f t="shared" si="5"/>
        <v>15045</v>
      </c>
      <c r="T9" s="10">
        <f t="shared" si="5"/>
        <v>32235.3</v>
      </c>
    </row>
    <row r="10" spans="1:21">
      <c r="A10" t="s">
        <v>31</v>
      </c>
      <c r="B10" s="5">
        <v>1.0900000000000001</v>
      </c>
      <c r="C10" s="9"/>
      <c r="D10" s="9"/>
      <c r="E10" s="9"/>
      <c r="F10" s="9"/>
      <c r="G10" s="3">
        <v>-1</v>
      </c>
      <c r="H10" s="7">
        <v>1</v>
      </c>
      <c r="I10" s="6">
        <v>0</v>
      </c>
      <c r="J10" s="6">
        <v>0</v>
      </c>
      <c r="K10" s="6">
        <v>0</v>
      </c>
      <c r="L10" s="6">
        <v>0</v>
      </c>
      <c r="M10" s="3">
        <v>-1</v>
      </c>
      <c r="N10" s="7">
        <v>1</v>
      </c>
      <c r="O10" s="6">
        <v>0</v>
      </c>
      <c r="Q10" s="10">
        <f t="shared" si="1"/>
        <v>7895.02</v>
      </c>
      <c r="R10" s="5">
        <f t="shared" si="2"/>
        <v>30980.058480000003</v>
      </c>
      <c r="S10" s="10">
        <f t="shared" si="3"/>
        <v>7525</v>
      </c>
      <c r="T10" s="5">
        <f t="shared" si="4"/>
        <v>29528.1</v>
      </c>
    </row>
    <row r="11" spans="1:21">
      <c r="A11" t="s">
        <v>32</v>
      </c>
      <c r="B11" s="5">
        <v>0.1</v>
      </c>
      <c r="C11" s="9"/>
      <c r="D11" s="9"/>
      <c r="E11" s="9"/>
      <c r="F11" s="9"/>
      <c r="G11" s="3">
        <v>-1</v>
      </c>
      <c r="H11" s="7">
        <v>1</v>
      </c>
      <c r="I11" s="6">
        <v>0</v>
      </c>
      <c r="J11" s="3">
        <v>-1</v>
      </c>
      <c r="K11" s="6">
        <v>0</v>
      </c>
      <c r="L11" s="3">
        <v>-1</v>
      </c>
      <c r="M11" s="3">
        <v>-1</v>
      </c>
      <c r="N11" s="7">
        <v>1</v>
      </c>
      <c r="O11" s="7">
        <v>1</v>
      </c>
      <c r="Q11" s="10">
        <f t="shared" si="1"/>
        <v>7912.52</v>
      </c>
      <c r="R11" s="5">
        <f t="shared" si="2"/>
        <v>2848.5072</v>
      </c>
      <c r="S11" s="10">
        <f t="shared" si="3"/>
        <v>7520</v>
      </c>
      <c r="T11" s="5">
        <f t="shared" si="4"/>
        <v>2707.2</v>
      </c>
    </row>
    <row r="12" spans="1:21">
      <c r="Q12" s="10"/>
      <c r="R12" s="5"/>
      <c r="S12" s="10"/>
    </row>
    <row r="13" spans="1:21">
      <c r="A13" t="s">
        <v>99</v>
      </c>
      <c r="B13" s="5">
        <v>1.69</v>
      </c>
      <c r="C13" s="9"/>
      <c r="D13" s="9"/>
      <c r="E13" s="9"/>
      <c r="F13" s="9"/>
      <c r="Q13" s="10">
        <f>SUM(Q14:Q23)</f>
        <v>3572942.7</v>
      </c>
      <c r="R13" s="10">
        <f t="shared" ref="R13:T13" si="6">SUM(R14:R23)</f>
        <v>1341301.3509600002</v>
      </c>
      <c r="S13" s="10">
        <f t="shared" si="6"/>
        <v>67710</v>
      </c>
      <c r="T13" s="10">
        <f t="shared" si="6"/>
        <v>23901.84</v>
      </c>
    </row>
    <row r="14" spans="1:21">
      <c r="A14" t="s">
        <v>100</v>
      </c>
      <c r="B14" s="5">
        <v>0.59</v>
      </c>
      <c r="C14" s="9"/>
      <c r="D14" s="9"/>
      <c r="E14" s="9"/>
      <c r="F14" s="9"/>
      <c r="G14" s="3">
        <v>-1</v>
      </c>
      <c r="H14" s="7">
        <v>1</v>
      </c>
      <c r="I14" s="3">
        <v>-1</v>
      </c>
      <c r="J14" s="7">
        <v>1</v>
      </c>
      <c r="K14" s="6">
        <v>0</v>
      </c>
      <c r="L14" s="6">
        <v>0</v>
      </c>
      <c r="M14" s="3">
        <v>-1</v>
      </c>
      <c r="N14" s="7">
        <v>1</v>
      </c>
      <c r="O14" s="7">
        <v>1</v>
      </c>
      <c r="Q14" s="10">
        <f t="shared" si="1"/>
        <v>587.52</v>
      </c>
      <c r="R14" s="5">
        <f t="shared" si="2"/>
        <v>1247.89248</v>
      </c>
      <c r="S14" s="10">
        <f t="shared" si="3"/>
        <v>30</v>
      </c>
      <c r="T14" s="5">
        <f t="shared" si="4"/>
        <v>63.72</v>
      </c>
    </row>
    <row r="15" spans="1:21">
      <c r="A15" t="s">
        <v>33</v>
      </c>
      <c r="B15" s="5">
        <v>0.49</v>
      </c>
      <c r="C15" s="9"/>
      <c r="D15" s="9"/>
      <c r="E15" s="9"/>
      <c r="F15" s="9"/>
      <c r="G15" s="3">
        <v>-1</v>
      </c>
      <c r="H15" s="7">
        <v>1</v>
      </c>
      <c r="I15" s="3">
        <v>-1</v>
      </c>
      <c r="J15" s="7">
        <v>1</v>
      </c>
      <c r="K15" s="6">
        <v>0</v>
      </c>
      <c r="L15" s="6">
        <v>0</v>
      </c>
      <c r="M15" s="3">
        <v>-1</v>
      </c>
      <c r="N15" s="7">
        <v>1</v>
      </c>
      <c r="O15" s="7">
        <v>1</v>
      </c>
      <c r="Q15" s="10">
        <f t="shared" si="1"/>
        <v>587.52</v>
      </c>
      <c r="R15" s="5">
        <f t="shared" si="2"/>
        <v>1036.38528</v>
      </c>
      <c r="S15" s="10">
        <f t="shared" si="3"/>
        <v>30</v>
      </c>
      <c r="T15" s="5">
        <f t="shared" si="4"/>
        <v>52.92</v>
      </c>
    </row>
    <row r="16" spans="1:21">
      <c r="A16" t="s">
        <v>34</v>
      </c>
      <c r="B16" s="5">
        <v>0.18</v>
      </c>
      <c r="C16" s="9"/>
      <c r="D16" s="9"/>
      <c r="E16" s="9"/>
      <c r="F16" s="9"/>
      <c r="G16" s="7">
        <v>1</v>
      </c>
      <c r="H16" s="7">
        <v>1</v>
      </c>
      <c r="I16" s="7">
        <v>1</v>
      </c>
      <c r="J16" s="3">
        <v>-1</v>
      </c>
      <c r="K16" s="3">
        <v>-1</v>
      </c>
      <c r="L16" s="6">
        <v>0</v>
      </c>
      <c r="M16" s="7">
        <v>1</v>
      </c>
      <c r="N16" s="7">
        <v>1</v>
      </c>
      <c r="O16" s="7">
        <v>1</v>
      </c>
      <c r="Q16" s="10">
        <f t="shared" si="1"/>
        <v>1015937.52</v>
      </c>
      <c r="R16" s="5">
        <f t="shared" si="2"/>
        <v>658327.51296000008</v>
      </c>
      <c r="S16" s="10">
        <f t="shared" si="3"/>
        <v>15000</v>
      </c>
      <c r="T16" s="5">
        <f t="shared" si="4"/>
        <v>9720</v>
      </c>
    </row>
    <row r="17" spans="1:20">
      <c r="A17" t="s">
        <v>35</v>
      </c>
      <c r="B17" s="5">
        <v>0.13</v>
      </c>
      <c r="C17" s="9"/>
      <c r="D17" s="9"/>
      <c r="E17" s="9"/>
      <c r="F17" s="9"/>
      <c r="G17" s="7">
        <v>1</v>
      </c>
      <c r="H17" s="7">
        <v>1</v>
      </c>
      <c r="I17" s="7">
        <v>1</v>
      </c>
      <c r="J17" s="3">
        <v>-1</v>
      </c>
      <c r="K17" s="3">
        <v>-1</v>
      </c>
      <c r="L17" s="6">
        <v>0</v>
      </c>
      <c r="M17" s="3">
        <v>-1</v>
      </c>
      <c r="N17" s="7">
        <v>1</v>
      </c>
      <c r="O17" s="3">
        <v>-1</v>
      </c>
      <c r="Q17" s="10">
        <f t="shared" si="1"/>
        <v>1015182.52</v>
      </c>
      <c r="R17" s="5">
        <f t="shared" si="2"/>
        <v>475105.41936</v>
      </c>
      <c r="S17" s="10">
        <f t="shared" si="3"/>
        <v>15000</v>
      </c>
      <c r="T17" s="5">
        <f t="shared" si="4"/>
        <v>7020</v>
      </c>
    </row>
    <row r="18" spans="1:20">
      <c r="A18" t="s">
        <v>36</v>
      </c>
      <c r="B18" s="5">
        <v>7.0000000000000007E-2</v>
      </c>
      <c r="C18" s="9"/>
      <c r="D18" s="9"/>
      <c r="E18" s="9"/>
      <c r="F18" s="9"/>
      <c r="G18" s="3">
        <v>-1</v>
      </c>
      <c r="H18" s="7">
        <v>1</v>
      </c>
      <c r="I18" s="3">
        <v>-1</v>
      </c>
      <c r="J18" s="7">
        <v>1</v>
      </c>
      <c r="K18" s="6"/>
      <c r="L18" s="6">
        <v>0</v>
      </c>
      <c r="M18" s="3">
        <v>-1</v>
      </c>
      <c r="N18" s="7">
        <v>1</v>
      </c>
      <c r="O18" s="7">
        <v>1</v>
      </c>
      <c r="Q18" s="10">
        <f t="shared" si="1"/>
        <v>587.52</v>
      </c>
      <c r="R18" s="5">
        <f t="shared" si="2"/>
        <v>148.05504000000002</v>
      </c>
      <c r="S18" s="10">
        <f t="shared" si="3"/>
        <v>30</v>
      </c>
      <c r="T18" s="5">
        <f t="shared" si="4"/>
        <v>7.56</v>
      </c>
    </row>
    <row r="19" spans="1:20">
      <c r="A19" t="s">
        <v>37</v>
      </c>
      <c r="B19" s="5">
        <v>0.05</v>
      </c>
      <c r="C19" s="9"/>
      <c r="D19" s="9"/>
      <c r="E19" s="9"/>
      <c r="F19" s="9"/>
      <c r="G19" s="6">
        <v>0</v>
      </c>
      <c r="H19" s="7">
        <v>1</v>
      </c>
      <c r="I19" s="7">
        <v>1</v>
      </c>
      <c r="J19" s="3">
        <v>-1</v>
      </c>
      <c r="K19" s="3">
        <v>-1</v>
      </c>
      <c r="L19" s="6">
        <v>0</v>
      </c>
      <c r="M19" s="7">
        <v>1</v>
      </c>
      <c r="N19" s="7">
        <v>1</v>
      </c>
      <c r="O19" s="7">
        <v>1</v>
      </c>
      <c r="Q19" s="10">
        <f t="shared" si="1"/>
        <v>515937.52</v>
      </c>
      <c r="R19" s="5">
        <f t="shared" si="2"/>
        <v>92868.753600000025</v>
      </c>
      <c r="S19" s="10">
        <f t="shared" si="3"/>
        <v>15000</v>
      </c>
      <c r="T19" s="5">
        <f t="shared" si="4"/>
        <v>2700</v>
      </c>
    </row>
    <row r="20" spans="1:20">
      <c r="A20" t="s">
        <v>38</v>
      </c>
      <c r="B20" s="5">
        <v>0.09</v>
      </c>
      <c r="C20" s="9"/>
      <c r="D20" s="9"/>
      <c r="E20" s="9"/>
      <c r="F20" s="9"/>
      <c r="G20" s="3">
        <v>-1</v>
      </c>
      <c r="H20" s="7">
        <v>1</v>
      </c>
      <c r="I20" s="6">
        <v>0</v>
      </c>
      <c r="J20" s="6">
        <v>0</v>
      </c>
      <c r="K20" s="6">
        <v>0</v>
      </c>
      <c r="L20" s="6">
        <v>0</v>
      </c>
      <c r="M20" s="3">
        <v>-1</v>
      </c>
      <c r="N20" s="7">
        <v>1</v>
      </c>
      <c r="O20" s="6">
        <v>0</v>
      </c>
      <c r="Q20" s="10">
        <f t="shared" si="1"/>
        <v>7895.02</v>
      </c>
      <c r="R20" s="5">
        <f t="shared" si="2"/>
        <v>2557.98648</v>
      </c>
      <c r="S20" s="10">
        <f t="shared" si="3"/>
        <v>7525</v>
      </c>
      <c r="T20" s="5">
        <f t="shared" si="4"/>
        <v>2438.1</v>
      </c>
    </row>
    <row r="21" spans="1:20">
      <c r="A21" t="s">
        <v>39</v>
      </c>
      <c r="B21" s="5">
        <v>0.03</v>
      </c>
      <c r="C21" s="9"/>
      <c r="D21" s="9"/>
      <c r="E21" s="9"/>
      <c r="F21" s="9"/>
      <c r="G21" s="7">
        <v>1</v>
      </c>
      <c r="H21" s="7">
        <v>1</v>
      </c>
      <c r="I21" s="6">
        <v>0</v>
      </c>
      <c r="J21" s="6">
        <v>0</v>
      </c>
      <c r="K21" s="6">
        <v>0</v>
      </c>
      <c r="L21" s="6">
        <v>0</v>
      </c>
      <c r="M21" s="3">
        <v>-1</v>
      </c>
      <c r="N21" s="7">
        <v>1</v>
      </c>
      <c r="O21" s="6">
        <v>0</v>
      </c>
      <c r="Q21" s="10">
        <f t="shared" si="1"/>
        <v>1007895.02</v>
      </c>
      <c r="R21" s="5">
        <f t="shared" si="2"/>
        <v>108852.66215999999</v>
      </c>
      <c r="S21" s="10">
        <f t="shared" si="3"/>
        <v>7525</v>
      </c>
      <c r="T21" s="5">
        <f t="shared" si="4"/>
        <v>812.7</v>
      </c>
    </row>
    <row r="22" spans="1:20">
      <c r="A22" t="s">
        <v>40</v>
      </c>
      <c r="B22" s="5">
        <v>0.01</v>
      </c>
      <c r="C22" s="9"/>
      <c r="D22" s="9"/>
      <c r="E22" s="9"/>
      <c r="F22" s="9"/>
      <c r="G22" s="3">
        <v>-1</v>
      </c>
      <c r="H22" s="7">
        <v>1</v>
      </c>
      <c r="I22" s="3">
        <v>-1</v>
      </c>
      <c r="J22" s="7">
        <v>1</v>
      </c>
      <c r="K22" s="6">
        <v>0</v>
      </c>
      <c r="L22" s="6">
        <v>0</v>
      </c>
      <c r="M22" s="3">
        <v>-1</v>
      </c>
      <c r="N22" s="7">
        <v>1</v>
      </c>
      <c r="O22" s="6">
        <v>0</v>
      </c>
      <c r="Q22" s="10">
        <f t="shared" si="1"/>
        <v>400.02</v>
      </c>
      <c r="R22" s="5">
        <f t="shared" si="2"/>
        <v>14.400719999999998</v>
      </c>
      <c r="S22" s="10">
        <f t="shared" si="3"/>
        <v>30</v>
      </c>
      <c r="T22" s="5">
        <f t="shared" si="4"/>
        <v>1.08</v>
      </c>
    </row>
    <row r="23" spans="1:20">
      <c r="A23" t="s">
        <v>41</v>
      </c>
      <c r="B23" s="5">
        <v>0.04</v>
      </c>
      <c r="C23" s="9"/>
      <c r="D23" s="9"/>
      <c r="E23" s="9"/>
      <c r="F23" s="9"/>
      <c r="G23" s="3">
        <v>-1</v>
      </c>
      <c r="H23" s="7">
        <v>1</v>
      </c>
      <c r="I23" s="6">
        <v>0</v>
      </c>
      <c r="J23" s="3">
        <v>-1</v>
      </c>
      <c r="K23" s="7">
        <v>1</v>
      </c>
      <c r="L23" s="3">
        <v>-1</v>
      </c>
      <c r="M23" s="3">
        <v>-1</v>
      </c>
      <c r="N23" s="7">
        <v>1</v>
      </c>
      <c r="O23" s="7">
        <v>1</v>
      </c>
      <c r="Q23" s="10">
        <f t="shared" si="1"/>
        <v>7932.52</v>
      </c>
      <c r="R23" s="5">
        <f t="shared" si="2"/>
        <v>1142.2828800000002</v>
      </c>
      <c r="S23" s="10">
        <f t="shared" si="3"/>
        <v>7540</v>
      </c>
      <c r="T23" s="5">
        <f t="shared" si="4"/>
        <v>1085.76</v>
      </c>
    </row>
    <row r="24" spans="1:20">
      <c r="Q24" s="10"/>
      <c r="R24" s="5"/>
      <c r="S24" s="10"/>
    </row>
    <row r="25" spans="1:20">
      <c r="A25" t="s">
        <v>17</v>
      </c>
      <c r="B25" s="5">
        <v>0.74</v>
      </c>
      <c r="C25" s="9"/>
      <c r="D25" s="9"/>
      <c r="E25" s="9"/>
      <c r="F25" s="9"/>
      <c r="Q25" s="10">
        <f>SUM(Q26:Q36)</f>
        <v>10250.200000000001</v>
      </c>
      <c r="R25" s="10">
        <f t="shared" ref="R25:T25" si="7">SUM(R26:R36)</f>
        <v>8713.8633600000012</v>
      </c>
      <c r="S25" s="10">
        <f t="shared" si="7"/>
        <v>7960</v>
      </c>
      <c r="T25" s="10">
        <f t="shared" si="7"/>
        <v>7447.6800000000012</v>
      </c>
    </row>
    <row r="26" spans="1:20">
      <c r="A26" t="s">
        <v>42</v>
      </c>
      <c r="B26" s="5">
        <v>0.34</v>
      </c>
      <c r="C26" s="9"/>
      <c r="D26" s="9"/>
      <c r="E26" s="9"/>
      <c r="F26" s="9"/>
      <c r="G26" s="3">
        <v>-1</v>
      </c>
      <c r="H26" s="7">
        <v>1</v>
      </c>
      <c r="I26" s="3">
        <v>-1</v>
      </c>
      <c r="J26" s="7">
        <v>1</v>
      </c>
      <c r="K26" s="7">
        <v>1</v>
      </c>
      <c r="L26" s="6">
        <v>0</v>
      </c>
      <c r="M26" s="3">
        <v>-1</v>
      </c>
      <c r="N26" s="7">
        <v>1</v>
      </c>
      <c r="O26" s="7">
        <v>1</v>
      </c>
      <c r="Q26" s="10">
        <f t="shared" si="1"/>
        <v>607.52</v>
      </c>
      <c r="R26" s="5">
        <f t="shared" si="2"/>
        <v>743.60448000000008</v>
      </c>
      <c r="S26" s="10">
        <f t="shared" si="3"/>
        <v>50</v>
      </c>
      <c r="T26" s="5">
        <f t="shared" si="4"/>
        <v>61.2</v>
      </c>
    </row>
    <row r="27" spans="1:20">
      <c r="A27" t="s">
        <v>47</v>
      </c>
      <c r="B27" s="5">
        <v>0.08</v>
      </c>
      <c r="C27" s="9"/>
      <c r="D27" s="9"/>
      <c r="E27" s="9"/>
      <c r="F27" s="9"/>
      <c r="G27" s="3">
        <v>-1</v>
      </c>
      <c r="H27" s="7">
        <v>1</v>
      </c>
      <c r="I27" s="3">
        <v>-1</v>
      </c>
      <c r="J27" s="7">
        <v>1</v>
      </c>
      <c r="K27" s="7">
        <v>1</v>
      </c>
      <c r="L27" s="6">
        <v>0</v>
      </c>
      <c r="M27" s="3">
        <v>-1</v>
      </c>
      <c r="N27" s="7">
        <v>1</v>
      </c>
      <c r="O27" s="7">
        <v>1</v>
      </c>
      <c r="Q27" s="10">
        <f t="shared" si="1"/>
        <v>607.52</v>
      </c>
      <c r="R27" s="5">
        <f t="shared" si="2"/>
        <v>174.96576000000002</v>
      </c>
      <c r="S27" s="10">
        <f t="shared" si="3"/>
        <v>50</v>
      </c>
      <c r="T27" s="5">
        <f t="shared" si="4"/>
        <v>14.4</v>
      </c>
    </row>
    <row r="28" spans="1:20">
      <c r="A28" t="s">
        <v>43</v>
      </c>
      <c r="B28" s="5">
        <v>0.11</v>
      </c>
      <c r="C28" s="9"/>
      <c r="D28" s="9"/>
      <c r="E28" s="9"/>
      <c r="F28" s="9"/>
      <c r="G28" s="3">
        <v>-1</v>
      </c>
      <c r="H28" s="7">
        <v>1</v>
      </c>
      <c r="I28" s="3">
        <v>-1</v>
      </c>
      <c r="J28" s="7">
        <v>1</v>
      </c>
      <c r="K28" s="7">
        <v>1</v>
      </c>
      <c r="L28" s="3">
        <v>-1</v>
      </c>
      <c r="M28" s="3">
        <v>-1</v>
      </c>
      <c r="N28" s="7">
        <v>1</v>
      </c>
      <c r="O28" s="3">
        <v>-1</v>
      </c>
      <c r="Q28" s="10">
        <f t="shared" si="1"/>
        <v>67.52</v>
      </c>
      <c r="R28" s="5">
        <f t="shared" si="2"/>
        <v>26.737920000000003</v>
      </c>
      <c r="S28" s="10">
        <f t="shared" si="3"/>
        <v>50</v>
      </c>
      <c r="T28" s="5">
        <f t="shared" si="4"/>
        <v>19.8</v>
      </c>
    </row>
    <row r="29" spans="1:20">
      <c r="A29" t="s">
        <v>48</v>
      </c>
      <c r="B29" s="5">
        <v>0.01</v>
      </c>
      <c r="C29" s="9"/>
      <c r="D29" s="9"/>
      <c r="E29" s="9"/>
      <c r="F29" s="9"/>
      <c r="G29" s="3">
        <v>-1</v>
      </c>
      <c r="H29" s="7">
        <v>1</v>
      </c>
      <c r="I29" s="3">
        <v>-1</v>
      </c>
      <c r="J29" s="7">
        <v>1</v>
      </c>
      <c r="K29" s="7">
        <v>1</v>
      </c>
      <c r="L29" s="3">
        <v>-1</v>
      </c>
      <c r="M29" s="3">
        <v>-1</v>
      </c>
      <c r="N29" s="7">
        <v>1</v>
      </c>
      <c r="O29" s="3">
        <v>-1</v>
      </c>
      <c r="Q29" s="10">
        <f t="shared" si="1"/>
        <v>67.52</v>
      </c>
      <c r="R29" s="5">
        <f t="shared" si="2"/>
        <v>2.4307200000000004</v>
      </c>
      <c r="S29" s="10">
        <f t="shared" si="3"/>
        <v>50</v>
      </c>
      <c r="T29" s="5">
        <f t="shared" si="4"/>
        <v>1.8</v>
      </c>
    </row>
    <row r="30" spans="1:20">
      <c r="A30" t="s">
        <v>49</v>
      </c>
      <c r="B30" s="5">
        <v>7.0000000000000007E-2</v>
      </c>
      <c r="C30" s="9"/>
      <c r="D30" s="9"/>
      <c r="E30" s="9"/>
      <c r="F30" s="9"/>
      <c r="G30" s="3">
        <v>-1</v>
      </c>
      <c r="H30" s="3">
        <v>-1</v>
      </c>
      <c r="I30" s="3">
        <v>-1</v>
      </c>
      <c r="J30" s="7">
        <v>1</v>
      </c>
      <c r="K30" s="7">
        <v>1</v>
      </c>
      <c r="L30" s="3">
        <v>-1</v>
      </c>
      <c r="M30" s="3">
        <v>-1</v>
      </c>
      <c r="N30" s="3">
        <v>-1</v>
      </c>
      <c r="O30" s="3">
        <v>-1</v>
      </c>
      <c r="Q30" s="10">
        <f t="shared" si="1"/>
        <v>50</v>
      </c>
      <c r="R30" s="5">
        <f t="shared" si="2"/>
        <v>12.600000000000001</v>
      </c>
      <c r="S30" s="10">
        <f t="shared" si="3"/>
        <v>50</v>
      </c>
      <c r="T30" s="5">
        <f t="shared" si="4"/>
        <v>12.600000000000001</v>
      </c>
    </row>
    <row r="31" spans="1:20">
      <c r="A31" t="s">
        <v>50</v>
      </c>
      <c r="B31" s="5">
        <v>0.02</v>
      </c>
      <c r="C31" s="9"/>
      <c r="D31" s="9"/>
      <c r="E31" s="9"/>
      <c r="F31" s="9"/>
      <c r="G31" s="3">
        <v>-1</v>
      </c>
      <c r="H31" s="7">
        <v>1</v>
      </c>
      <c r="I31" s="3">
        <v>-1</v>
      </c>
      <c r="J31" s="7">
        <v>1</v>
      </c>
      <c r="K31" s="7">
        <v>1</v>
      </c>
      <c r="L31" s="3">
        <v>-1</v>
      </c>
      <c r="M31" s="3">
        <v>-1</v>
      </c>
      <c r="N31" s="7">
        <v>1</v>
      </c>
      <c r="O31" s="3">
        <v>-1</v>
      </c>
      <c r="Q31" s="10">
        <f t="shared" si="1"/>
        <v>67.52</v>
      </c>
      <c r="R31" s="5">
        <f t="shared" si="2"/>
        <v>4.8614400000000009</v>
      </c>
      <c r="S31" s="10">
        <f t="shared" si="3"/>
        <v>50</v>
      </c>
      <c r="T31" s="5">
        <f t="shared" si="4"/>
        <v>3.6</v>
      </c>
    </row>
    <row r="32" spans="1:20">
      <c r="A32" t="s">
        <v>44</v>
      </c>
      <c r="B32" s="5">
        <v>0.02</v>
      </c>
      <c r="C32" s="9"/>
      <c r="D32" s="9"/>
      <c r="E32" s="9"/>
      <c r="F32" s="9"/>
      <c r="G32" s="3">
        <v>-1</v>
      </c>
      <c r="H32" s="7">
        <v>1</v>
      </c>
      <c r="I32" s="3">
        <v>-1</v>
      </c>
      <c r="J32" s="7">
        <v>1</v>
      </c>
      <c r="K32" s="6">
        <v>0</v>
      </c>
      <c r="L32" s="6">
        <v>0</v>
      </c>
      <c r="M32" s="3">
        <v>-1</v>
      </c>
      <c r="N32" s="7">
        <v>1</v>
      </c>
      <c r="O32" s="3">
        <v>-1</v>
      </c>
      <c r="Q32" s="10">
        <f t="shared" si="1"/>
        <v>212.52</v>
      </c>
      <c r="R32" s="5">
        <f t="shared" si="2"/>
        <v>15.301440000000001</v>
      </c>
      <c r="S32" s="10">
        <f t="shared" si="3"/>
        <v>30</v>
      </c>
      <c r="T32" s="5">
        <f t="shared" si="4"/>
        <v>2.16</v>
      </c>
    </row>
    <row r="33" spans="1:20">
      <c r="A33" t="s">
        <v>51</v>
      </c>
      <c r="B33" s="5">
        <v>0.01</v>
      </c>
      <c r="C33" s="9"/>
      <c r="D33" s="9"/>
      <c r="E33" s="9"/>
      <c r="F33" s="9"/>
      <c r="G33" s="3">
        <v>-1</v>
      </c>
      <c r="H33" s="7">
        <v>1</v>
      </c>
      <c r="I33" s="3">
        <v>-1</v>
      </c>
      <c r="J33" s="7">
        <v>1</v>
      </c>
      <c r="K33" s="6">
        <v>0</v>
      </c>
      <c r="L33" s="6">
        <v>0</v>
      </c>
      <c r="M33" s="3">
        <v>-1</v>
      </c>
      <c r="N33" s="7">
        <v>1</v>
      </c>
      <c r="O33" s="3">
        <v>-1</v>
      </c>
      <c r="Q33" s="10">
        <f t="shared" si="1"/>
        <v>212.52</v>
      </c>
      <c r="R33" s="5">
        <f t="shared" si="2"/>
        <v>7.6507200000000006</v>
      </c>
      <c r="S33" s="10">
        <f t="shared" si="3"/>
        <v>30</v>
      </c>
      <c r="T33" s="5">
        <f t="shared" si="4"/>
        <v>1.08</v>
      </c>
    </row>
    <row r="34" spans="1:20">
      <c r="A34" t="s">
        <v>52</v>
      </c>
      <c r="B34" s="5">
        <v>0.01</v>
      </c>
      <c r="C34" s="9"/>
      <c r="D34" s="9"/>
      <c r="E34" s="9"/>
      <c r="F34" s="9"/>
      <c r="G34" s="3">
        <v>-1</v>
      </c>
      <c r="H34" s="7">
        <v>1</v>
      </c>
      <c r="I34" s="3">
        <v>-1</v>
      </c>
      <c r="J34" s="7">
        <v>1</v>
      </c>
      <c r="K34" s="6">
        <v>0</v>
      </c>
      <c r="L34" s="6">
        <v>0</v>
      </c>
      <c r="M34" s="3">
        <v>-1</v>
      </c>
      <c r="N34" s="7">
        <v>1</v>
      </c>
      <c r="O34" s="3">
        <v>-1</v>
      </c>
      <c r="Q34" s="10">
        <f t="shared" si="1"/>
        <v>212.52</v>
      </c>
      <c r="R34" s="5">
        <f t="shared" si="2"/>
        <v>7.6507200000000006</v>
      </c>
      <c r="S34" s="10">
        <f t="shared" si="3"/>
        <v>30</v>
      </c>
      <c r="T34" s="5">
        <f t="shared" si="4"/>
        <v>1.08</v>
      </c>
    </row>
    <row r="35" spans="1:20">
      <c r="A35" t="s">
        <v>45</v>
      </c>
      <c r="B35" s="5">
        <v>0.01</v>
      </c>
      <c r="C35" s="9"/>
      <c r="D35" s="9"/>
      <c r="E35" s="9"/>
      <c r="F35" s="9"/>
      <c r="G35" s="3">
        <v>-1</v>
      </c>
      <c r="H35" s="7">
        <v>1</v>
      </c>
      <c r="I35" s="3">
        <v>-1</v>
      </c>
      <c r="J35" s="7">
        <v>1</v>
      </c>
      <c r="K35" s="6">
        <v>0</v>
      </c>
      <c r="L35" s="6">
        <v>0</v>
      </c>
      <c r="M35" s="3">
        <v>-1</v>
      </c>
      <c r="N35" s="7">
        <v>1</v>
      </c>
      <c r="O35" s="3">
        <v>-1</v>
      </c>
      <c r="Q35" s="10">
        <f t="shared" si="1"/>
        <v>212.52</v>
      </c>
      <c r="R35" s="5">
        <f t="shared" si="2"/>
        <v>7.6507200000000006</v>
      </c>
      <c r="S35" s="10">
        <f t="shared" si="3"/>
        <v>30</v>
      </c>
      <c r="T35" s="5">
        <f t="shared" si="4"/>
        <v>1.08</v>
      </c>
    </row>
    <row r="36" spans="1:20">
      <c r="A36" t="s">
        <v>46</v>
      </c>
      <c r="B36" s="5">
        <v>0.27</v>
      </c>
      <c r="C36" s="9"/>
      <c r="D36" s="9"/>
      <c r="E36" s="9"/>
      <c r="F36" s="9"/>
      <c r="G36" s="3">
        <v>-1</v>
      </c>
      <c r="H36" s="7">
        <v>1</v>
      </c>
      <c r="I36" s="6">
        <v>0</v>
      </c>
      <c r="J36" s="3">
        <v>-1</v>
      </c>
      <c r="K36" s="7">
        <v>1</v>
      </c>
      <c r="L36" s="3">
        <v>-1</v>
      </c>
      <c r="M36" s="3">
        <v>-1</v>
      </c>
      <c r="N36" s="7">
        <v>1</v>
      </c>
      <c r="O36" s="7">
        <v>1</v>
      </c>
      <c r="Q36" s="10">
        <f t="shared" si="1"/>
        <v>7932.52</v>
      </c>
      <c r="R36" s="5">
        <f t="shared" si="2"/>
        <v>7710.4094400000004</v>
      </c>
      <c r="S36" s="10">
        <f t="shared" si="3"/>
        <v>7540</v>
      </c>
      <c r="T36" s="5">
        <f t="shared" si="4"/>
        <v>7328.880000000001</v>
      </c>
    </row>
    <row r="37" spans="1:20">
      <c r="Q37" s="10"/>
      <c r="R37" s="5"/>
      <c r="S37" s="10"/>
    </row>
    <row r="38" spans="1:20">
      <c r="A38" t="s">
        <v>18</v>
      </c>
      <c r="B38" s="5">
        <v>0.56999999999999995</v>
      </c>
      <c r="C38" s="8"/>
      <c r="D38" s="9"/>
      <c r="E38" s="9"/>
      <c r="F38" s="9"/>
      <c r="Q38" s="10">
        <f>SUM(Q39:Q45)</f>
        <v>8402.02</v>
      </c>
      <c r="R38" s="10">
        <f t="shared" ref="R38:T38" si="8">SUM(R39:R45)</f>
        <v>2955.1384800000001</v>
      </c>
      <c r="S38" s="10">
        <f t="shared" si="8"/>
        <v>7720</v>
      </c>
      <c r="T38" s="10">
        <f t="shared" si="8"/>
        <v>2503.44</v>
      </c>
    </row>
    <row r="39" spans="1:20">
      <c r="A39" t="s">
        <v>53</v>
      </c>
      <c r="B39" s="5">
        <v>0.43</v>
      </c>
      <c r="C39" s="8"/>
      <c r="D39" s="9"/>
      <c r="E39" s="9"/>
      <c r="F39" s="9"/>
      <c r="G39" s="3">
        <v>-1</v>
      </c>
      <c r="H39" s="3">
        <v>-1</v>
      </c>
      <c r="I39" s="3">
        <v>-1</v>
      </c>
      <c r="J39" s="7">
        <v>1</v>
      </c>
      <c r="K39" s="6">
        <v>0</v>
      </c>
      <c r="L39" s="3">
        <v>-1</v>
      </c>
      <c r="M39" s="3">
        <v>-1</v>
      </c>
      <c r="N39" s="7">
        <v>1</v>
      </c>
      <c r="O39" s="6">
        <v>0</v>
      </c>
      <c r="Q39" s="10">
        <f t="shared" si="1"/>
        <v>234.5</v>
      </c>
      <c r="R39" s="5">
        <f t="shared" si="2"/>
        <v>363.00599999999991</v>
      </c>
      <c r="S39" s="10">
        <f t="shared" si="3"/>
        <v>30</v>
      </c>
      <c r="T39" s="5">
        <f t="shared" si="4"/>
        <v>46.44</v>
      </c>
    </row>
    <row r="40" spans="1:20">
      <c r="A40" t="s">
        <v>56</v>
      </c>
      <c r="B40" s="5">
        <v>0.04</v>
      </c>
      <c r="C40" s="9"/>
      <c r="D40" s="9"/>
      <c r="E40" s="9"/>
      <c r="F40" s="9"/>
      <c r="G40" s="3">
        <v>-1</v>
      </c>
      <c r="H40" s="3">
        <v>-1</v>
      </c>
      <c r="I40" s="3">
        <v>-1</v>
      </c>
      <c r="J40" s="7">
        <v>1</v>
      </c>
      <c r="K40" s="6">
        <v>0</v>
      </c>
      <c r="L40" s="3">
        <v>-1</v>
      </c>
      <c r="M40" s="3">
        <v>-1</v>
      </c>
      <c r="N40" s="7">
        <v>1</v>
      </c>
      <c r="O40" s="3">
        <v>-1</v>
      </c>
      <c r="Q40" s="10">
        <f t="shared" si="1"/>
        <v>47</v>
      </c>
      <c r="R40" s="5">
        <f t="shared" si="2"/>
        <v>6.7680000000000007</v>
      </c>
      <c r="S40" s="10">
        <f t="shared" si="3"/>
        <v>30</v>
      </c>
      <c r="T40" s="5">
        <f t="shared" si="4"/>
        <v>4.32</v>
      </c>
    </row>
    <row r="41" spans="1:20">
      <c r="A41" t="s">
        <v>57</v>
      </c>
      <c r="B41" s="5">
        <v>0.01</v>
      </c>
      <c r="C41" s="9"/>
      <c r="D41" s="9"/>
      <c r="E41" s="9"/>
      <c r="F41" s="9"/>
      <c r="G41" s="3">
        <v>-1</v>
      </c>
      <c r="H41" s="3">
        <v>-1</v>
      </c>
      <c r="I41" s="3">
        <v>-1</v>
      </c>
      <c r="J41" s="7">
        <v>1</v>
      </c>
      <c r="K41" s="6">
        <v>0</v>
      </c>
      <c r="L41" s="3">
        <v>-1</v>
      </c>
      <c r="M41" s="3">
        <v>-1</v>
      </c>
      <c r="N41" s="7">
        <v>1</v>
      </c>
      <c r="O41" s="3">
        <v>-1</v>
      </c>
      <c r="Q41" s="10">
        <f t="shared" si="1"/>
        <v>47</v>
      </c>
      <c r="R41" s="5">
        <f t="shared" si="2"/>
        <v>1.6920000000000002</v>
      </c>
      <c r="S41" s="10">
        <f t="shared" si="3"/>
        <v>30</v>
      </c>
      <c r="T41" s="5">
        <f t="shared" si="4"/>
        <v>1.08</v>
      </c>
    </row>
    <row r="42" spans="1:20">
      <c r="A42" t="s">
        <v>54</v>
      </c>
      <c r="B42" s="5">
        <v>0.04</v>
      </c>
      <c r="C42" s="9"/>
      <c r="D42" s="9"/>
      <c r="E42" s="9"/>
      <c r="F42" s="9"/>
      <c r="G42" s="3">
        <v>-1</v>
      </c>
      <c r="H42" s="3">
        <v>-1</v>
      </c>
      <c r="I42" s="3">
        <v>-1</v>
      </c>
      <c r="J42" s="7">
        <v>1</v>
      </c>
      <c r="K42" s="6">
        <v>0</v>
      </c>
      <c r="L42" s="3">
        <v>-1</v>
      </c>
      <c r="M42" s="3">
        <v>-1</v>
      </c>
      <c r="N42" s="7">
        <v>1</v>
      </c>
      <c r="O42" s="3">
        <v>-1</v>
      </c>
      <c r="Q42" s="10">
        <f t="shared" si="1"/>
        <v>47</v>
      </c>
      <c r="R42" s="5">
        <f t="shared" si="2"/>
        <v>6.7680000000000007</v>
      </c>
      <c r="S42" s="10">
        <f t="shared" si="3"/>
        <v>30</v>
      </c>
      <c r="T42" s="5">
        <f t="shared" si="4"/>
        <v>4.32</v>
      </c>
    </row>
    <row r="43" spans="1:20">
      <c r="A43" t="s">
        <v>58</v>
      </c>
      <c r="B43" s="5">
        <v>0.03</v>
      </c>
      <c r="C43" s="9"/>
      <c r="D43" s="9"/>
      <c r="E43" s="9"/>
      <c r="F43" s="9"/>
      <c r="G43" s="3">
        <v>-1</v>
      </c>
      <c r="H43" s="3">
        <v>-1</v>
      </c>
      <c r="I43" s="3">
        <v>-1</v>
      </c>
      <c r="J43" s="7">
        <v>1</v>
      </c>
      <c r="K43" s="6">
        <v>0</v>
      </c>
      <c r="L43" s="3">
        <v>-1</v>
      </c>
      <c r="M43" s="3">
        <v>-1</v>
      </c>
      <c r="N43" s="7">
        <v>1</v>
      </c>
      <c r="O43" s="3">
        <v>-1</v>
      </c>
      <c r="Q43" s="10">
        <f t="shared" si="1"/>
        <v>47</v>
      </c>
      <c r="R43" s="5">
        <f t="shared" si="2"/>
        <v>5.0759999999999996</v>
      </c>
      <c r="S43" s="10">
        <f t="shared" si="3"/>
        <v>30</v>
      </c>
      <c r="T43" s="5">
        <f t="shared" si="4"/>
        <v>3.2399999999999993</v>
      </c>
    </row>
    <row r="44" spans="1:20">
      <c r="A44" t="s">
        <v>59</v>
      </c>
      <c r="B44" s="5">
        <v>0.01</v>
      </c>
      <c r="C44" s="9"/>
      <c r="D44" s="9"/>
      <c r="E44" s="9"/>
      <c r="F44" s="9"/>
      <c r="G44" s="3">
        <v>-1</v>
      </c>
      <c r="H44" s="3">
        <v>-1</v>
      </c>
      <c r="I44" s="3">
        <v>-1</v>
      </c>
      <c r="J44" s="7">
        <v>1</v>
      </c>
      <c r="K44" s="6">
        <v>0</v>
      </c>
      <c r="L44" s="3">
        <v>-1</v>
      </c>
      <c r="M44" s="3">
        <v>-1</v>
      </c>
      <c r="N44" s="7">
        <v>1</v>
      </c>
      <c r="O44" s="3">
        <v>-1</v>
      </c>
      <c r="Q44" s="10">
        <f t="shared" si="1"/>
        <v>47</v>
      </c>
      <c r="R44" s="5">
        <f t="shared" si="2"/>
        <v>1.6920000000000002</v>
      </c>
      <c r="S44" s="10">
        <f t="shared" si="3"/>
        <v>30</v>
      </c>
      <c r="T44" s="5">
        <f t="shared" si="4"/>
        <v>1.08</v>
      </c>
    </row>
    <row r="45" spans="1:20">
      <c r="A45" t="s">
        <v>55</v>
      </c>
      <c r="B45" s="5">
        <v>0.09</v>
      </c>
      <c r="C45" s="9"/>
      <c r="D45" s="9"/>
      <c r="E45" s="9"/>
      <c r="F45" s="9"/>
      <c r="G45" s="3">
        <v>-1</v>
      </c>
      <c r="H45" s="7">
        <v>1</v>
      </c>
      <c r="I45" s="6">
        <v>0</v>
      </c>
      <c r="J45" s="3">
        <v>-1</v>
      </c>
      <c r="K45" s="7">
        <v>1</v>
      </c>
      <c r="L45" s="3">
        <v>-1</v>
      </c>
      <c r="M45" s="3">
        <v>-1</v>
      </c>
      <c r="N45" s="7">
        <v>1</v>
      </c>
      <c r="O45" s="7">
        <v>1</v>
      </c>
      <c r="Q45" s="10">
        <f t="shared" si="1"/>
        <v>7932.52</v>
      </c>
      <c r="R45" s="5">
        <f t="shared" si="2"/>
        <v>2570.1364800000001</v>
      </c>
      <c r="S45" s="10">
        <f t="shared" si="3"/>
        <v>7540</v>
      </c>
      <c r="T45" s="5">
        <f t="shared" si="4"/>
        <v>2442.96</v>
      </c>
    </row>
    <row r="46" spans="1:20">
      <c r="Q46" s="10"/>
      <c r="R46" s="5"/>
      <c r="S46" s="10"/>
    </row>
    <row r="47" spans="1:20">
      <c r="A47" t="s">
        <v>19</v>
      </c>
      <c r="B47" s="5">
        <v>0.18</v>
      </c>
      <c r="C47" s="9"/>
      <c r="D47" s="9"/>
      <c r="E47" s="9"/>
      <c r="F47" s="9"/>
      <c r="Q47" s="10">
        <f>SUM(Q48:Q52)</f>
        <v>8308.02</v>
      </c>
      <c r="R47" s="10">
        <f t="shared" ref="R47:T47" si="9">SUM(R48:R52)</f>
        <v>1791.1303200000002</v>
      </c>
      <c r="S47" s="10">
        <f t="shared" si="9"/>
        <v>7660</v>
      </c>
      <c r="T47" s="10">
        <f t="shared" si="9"/>
        <v>1648.0800000000002</v>
      </c>
    </row>
    <row r="48" spans="1:20">
      <c r="A48" t="s">
        <v>64</v>
      </c>
      <c r="B48" s="5">
        <v>7.0000000000000007E-2</v>
      </c>
      <c r="C48" s="9"/>
      <c r="D48" s="9"/>
      <c r="E48" s="9"/>
      <c r="F48" s="9"/>
      <c r="G48" s="3">
        <v>-1</v>
      </c>
      <c r="H48" s="3">
        <v>-1</v>
      </c>
      <c r="I48" s="3">
        <v>-1</v>
      </c>
      <c r="J48" s="7">
        <v>1</v>
      </c>
      <c r="K48" s="6">
        <v>0</v>
      </c>
      <c r="L48" s="3">
        <v>-1</v>
      </c>
      <c r="M48" s="3">
        <v>-1</v>
      </c>
      <c r="N48" s="7">
        <v>1</v>
      </c>
      <c r="O48" s="6">
        <v>0</v>
      </c>
      <c r="Q48" s="10">
        <f t="shared" si="1"/>
        <v>234.5</v>
      </c>
      <c r="R48" s="5">
        <f t="shared" si="2"/>
        <v>59.094000000000015</v>
      </c>
      <c r="S48" s="10">
        <f t="shared" si="3"/>
        <v>30</v>
      </c>
      <c r="T48" s="5">
        <f t="shared" si="4"/>
        <v>7.56</v>
      </c>
    </row>
    <row r="49" spans="1:20">
      <c r="A49" t="s">
        <v>63</v>
      </c>
      <c r="B49" s="5">
        <v>0.06</v>
      </c>
      <c r="C49" s="9"/>
      <c r="D49" s="9"/>
      <c r="E49" s="9"/>
      <c r="F49" s="9"/>
      <c r="G49" s="3">
        <v>-1</v>
      </c>
      <c r="H49" s="3">
        <v>-1</v>
      </c>
      <c r="I49" s="3">
        <v>-1</v>
      </c>
      <c r="J49" s="7">
        <v>1</v>
      </c>
      <c r="K49" s="6">
        <v>0</v>
      </c>
      <c r="L49" s="3">
        <v>-1</v>
      </c>
      <c r="M49" s="3">
        <v>-1</v>
      </c>
      <c r="N49" s="7">
        <v>1</v>
      </c>
      <c r="O49" s="3">
        <v>-1</v>
      </c>
      <c r="Q49" s="10">
        <f t="shared" si="1"/>
        <v>47</v>
      </c>
      <c r="R49" s="5">
        <f t="shared" si="2"/>
        <v>10.151999999999999</v>
      </c>
      <c r="S49" s="10">
        <f t="shared" si="3"/>
        <v>30</v>
      </c>
      <c r="T49" s="5">
        <f t="shared" si="4"/>
        <v>6.4799999999999986</v>
      </c>
    </row>
    <row r="50" spans="1:20">
      <c r="A50" t="s">
        <v>60</v>
      </c>
      <c r="B50" s="5">
        <v>0.01</v>
      </c>
      <c r="C50" s="9"/>
      <c r="D50" s="9"/>
      <c r="E50" s="9"/>
      <c r="F50" s="9"/>
      <c r="G50" s="3">
        <v>-1</v>
      </c>
      <c r="H50" s="3">
        <v>-1</v>
      </c>
      <c r="I50" s="3">
        <v>-1</v>
      </c>
      <c r="J50" s="7">
        <v>1</v>
      </c>
      <c r="K50" s="6">
        <v>0</v>
      </c>
      <c r="L50" s="3">
        <v>-1</v>
      </c>
      <c r="M50" s="3">
        <v>-1</v>
      </c>
      <c r="N50" s="7">
        <v>1</v>
      </c>
      <c r="O50" s="3">
        <v>-1</v>
      </c>
      <c r="Q50" s="10">
        <f t="shared" si="1"/>
        <v>47</v>
      </c>
      <c r="R50" s="5">
        <f t="shared" si="2"/>
        <v>1.6920000000000002</v>
      </c>
      <c r="S50" s="10">
        <f t="shared" si="3"/>
        <v>30</v>
      </c>
      <c r="T50" s="5">
        <f t="shared" si="4"/>
        <v>1.08</v>
      </c>
    </row>
    <row r="51" spans="1:20">
      <c r="A51" t="s">
        <v>61</v>
      </c>
      <c r="B51" s="5">
        <v>0.04</v>
      </c>
      <c r="C51" s="9"/>
      <c r="D51" s="9"/>
      <c r="E51" s="9"/>
      <c r="F51" s="9"/>
      <c r="G51" s="3">
        <v>-1</v>
      </c>
      <c r="H51" s="3">
        <v>-1</v>
      </c>
      <c r="I51" s="3">
        <v>-1</v>
      </c>
      <c r="J51" s="7">
        <v>1</v>
      </c>
      <c r="K51" s="6">
        <v>0</v>
      </c>
      <c r="L51" s="3">
        <v>-1</v>
      </c>
      <c r="M51" s="3">
        <v>-1</v>
      </c>
      <c r="N51" s="7">
        <v>1</v>
      </c>
      <c r="O51" s="3">
        <v>-1</v>
      </c>
      <c r="Q51" s="10">
        <f t="shared" si="1"/>
        <v>47</v>
      </c>
      <c r="R51" s="5">
        <f t="shared" si="2"/>
        <v>6.7680000000000007</v>
      </c>
      <c r="S51" s="10">
        <f t="shared" si="3"/>
        <v>30</v>
      </c>
      <c r="T51" s="5">
        <f t="shared" si="4"/>
        <v>4.32</v>
      </c>
    </row>
    <row r="52" spans="1:20">
      <c r="A52" t="s">
        <v>62</v>
      </c>
      <c r="B52" s="5">
        <v>0.06</v>
      </c>
      <c r="C52" s="9"/>
      <c r="D52" s="9"/>
      <c r="E52" s="9"/>
      <c r="F52" s="9"/>
      <c r="G52" s="3">
        <v>-1</v>
      </c>
      <c r="H52" s="7">
        <v>1</v>
      </c>
      <c r="I52" s="6">
        <v>0</v>
      </c>
      <c r="J52" s="3">
        <v>-1</v>
      </c>
      <c r="K52" s="7">
        <v>1</v>
      </c>
      <c r="L52" s="3">
        <v>-1</v>
      </c>
      <c r="M52" s="3">
        <v>-1</v>
      </c>
      <c r="N52" s="7">
        <v>1</v>
      </c>
      <c r="O52" s="7">
        <v>1</v>
      </c>
      <c r="Q52" s="10">
        <f t="shared" si="1"/>
        <v>7932.52</v>
      </c>
      <c r="R52" s="5">
        <f t="shared" si="2"/>
        <v>1713.4243200000001</v>
      </c>
      <c r="S52" s="10">
        <f t="shared" si="3"/>
        <v>7540</v>
      </c>
      <c r="T52" s="5">
        <f t="shared" si="4"/>
        <v>1628.64</v>
      </c>
    </row>
    <row r="53" spans="1:20">
      <c r="B53"/>
      <c r="Q53" s="10"/>
      <c r="R53" s="5"/>
      <c r="S53" s="10"/>
    </row>
    <row r="54" spans="1:20">
      <c r="A54" t="s">
        <v>20</v>
      </c>
      <c r="B54" s="5">
        <v>4.8099999999999996</v>
      </c>
      <c r="C54" s="9"/>
      <c r="D54" s="9"/>
      <c r="E54" s="9"/>
      <c r="F54" s="9"/>
      <c r="Q54" s="10">
        <f>SUM(Q55:Q59)</f>
        <v>8472.6</v>
      </c>
      <c r="R54" s="10">
        <f t="shared" ref="R54:T54" si="10">SUM(R55:R59)</f>
        <v>11375.71632</v>
      </c>
      <c r="S54" s="10">
        <f t="shared" si="10"/>
        <v>7680</v>
      </c>
      <c r="T54" s="10">
        <f t="shared" si="10"/>
        <v>10568.52</v>
      </c>
    </row>
    <row r="55" spans="1:20">
      <c r="A55" t="s">
        <v>81</v>
      </c>
      <c r="B55" s="5">
        <v>4.3899999999999997</v>
      </c>
      <c r="C55" s="9"/>
      <c r="D55" s="9"/>
      <c r="E55" s="9"/>
      <c r="F55" s="9"/>
      <c r="G55" s="3">
        <v>-1</v>
      </c>
      <c r="H55" s="7">
        <v>1</v>
      </c>
      <c r="I55" s="3">
        <v>-1</v>
      </c>
      <c r="J55" s="7">
        <v>1</v>
      </c>
      <c r="K55" s="7">
        <v>1</v>
      </c>
      <c r="L55" s="3">
        <v>-1</v>
      </c>
      <c r="M55" s="3">
        <v>-1</v>
      </c>
      <c r="N55" s="7">
        <v>1</v>
      </c>
      <c r="O55" s="3">
        <v>-1</v>
      </c>
      <c r="Q55" s="10">
        <f t="shared" si="1"/>
        <v>67.52</v>
      </c>
      <c r="R55" s="5">
        <f t="shared" si="2"/>
        <v>1067.0860799999998</v>
      </c>
      <c r="S55" s="10">
        <f t="shared" si="3"/>
        <v>50</v>
      </c>
      <c r="T55" s="5">
        <f t="shared" si="4"/>
        <v>790.19999999999993</v>
      </c>
    </row>
    <row r="56" spans="1:20">
      <c r="A56" t="s">
        <v>82</v>
      </c>
      <c r="B56" s="5">
        <v>0.01</v>
      </c>
      <c r="C56" s="9"/>
      <c r="D56" s="9"/>
      <c r="E56" s="9"/>
      <c r="F56" s="9"/>
      <c r="G56" s="3">
        <v>-1</v>
      </c>
      <c r="H56" s="7">
        <v>1</v>
      </c>
      <c r="I56" s="3">
        <v>-1</v>
      </c>
      <c r="J56" s="7">
        <v>1</v>
      </c>
      <c r="K56" s="6">
        <v>0</v>
      </c>
      <c r="L56" s="6">
        <v>0</v>
      </c>
      <c r="M56" s="3">
        <v>-1</v>
      </c>
      <c r="N56" s="7">
        <v>1</v>
      </c>
      <c r="O56" s="3">
        <v>-1</v>
      </c>
      <c r="Q56" s="10">
        <f t="shared" si="1"/>
        <v>212.52</v>
      </c>
      <c r="R56" s="5">
        <f t="shared" si="2"/>
        <v>7.6507200000000006</v>
      </c>
      <c r="S56" s="10">
        <f t="shared" si="3"/>
        <v>30</v>
      </c>
      <c r="T56" s="5">
        <f t="shared" si="4"/>
        <v>1.08</v>
      </c>
    </row>
    <row r="57" spans="1:20">
      <c r="A57" t="s">
        <v>83</v>
      </c>
      <c r="B57" s="5">
        <v>0.02</v>
      </c>
      <c r="C57" s="9"/>
      <c r="D57" s="9"/>
      <c r="E57" s="9"/>
      <c r="F57" s="9"/>
      <c r="G57" s="3">
        <v>-1</v>
      </c>
      <c r="H57" s="7">
        <v>1</v>
      </c>
      <c r="I57" s="3">
        <v>-1</v>
      </c>
      <c r="J57" s="7">
        <v>1</v>
      </c>
      <c r="K57" s="6">
        <v>0</v>
      </c>
      <c r="L57" s="6">
        <v>0</v>
      </c>
      <c r="M57" s="3">
        <v>-1</v>
      </c>
      <c r="N57" s="7">
        <v>1</v>
      </c>
      <c r="O57" s="3">
        <v>-1</v>
      </c>
      <c r="Q57" s="10">
        <f t="shared" si="1"/>
        <v>212.52</v>
      </c>
      <c r="R57" s="5">
        <f t="shared" si="2"/>
        <v>15.301440000000001</v>
      </c>
      <c r="S57" s="10">
        <f t="shared" si="3"/>
        <v>30</v>
      </c>
      <c r="T57" s="5">
        <f t="shared" si="4"/>
        <v>2.16</v>
      </c>
    </row>
    <row r="58" spans="1:20">
      <c r="A58" t="s">
        <v>84</v>
      </c>
      <c r="B58" s="5">
        <v>0.03</v>
      </c>
      <c r="C58" s="9"/>
      <c r="D58" s="9"/>
      <c r="E58" s="9"/>
      <c r="F58" s="9"/>
      <c r="G58" s="3">
        <v>-1</v>
      </c>
      <c r="H58" s="7">
        <v>1</v>
      </c>
      <c r="I58" s="3">
        <v>-1</v>
      </c>
      <c r="J58" s="7">
        <v>1</v>
      </c>
      <c r="K58" s="6">
        <v>0</v>
      </c>
      <c r="L58" s="3">
        <v>-1</v>
      </c>
      <c r="M58" s="3">
        <v>-1</v>
      </c>
      <c r="N58" s="7">
        <v>1</v>
      </c>
      <c r="O58" s="3">
        <v>-1</v>
      </c>
      <c r="Q58" s="10">
        <f t="shared" si="1"/>
        <v>47.519999999999996</v>
      </c>
      <c r="R58" s="5">
        <f t="shared" si="2"/>
        <v>5.1321599999999989</v>
      </c>
      <c r="S58" s="10">
        <f t="shared" si="3"/>
        <v>30</v>
      </c>
      <c r="T58" s="5">
        <f t="shared" si="4"/>
        <v>3.2399999999999993</v>
      </c>
    </row>
    <row r="59" spans="1:20">
      <c r="A59" t="s">
        <v>85</v>
      </c>
      <c r="B59" s="5">
        <v>0.36</v>
      </c>
      <c r="C59" s="9"/>
      <c r="D59" s="9"/>
      <c r="E59" s="9"/>
      <c r="F59" s="9"/>
      <c r="G59" s="3">
        <v>-1</v>
      </c>
      <c r="H59" s="7">
        <v>1</v>
      </c>
      <c r="I59" s="6">
        <v>0</v>
      </c>
      <c r="J59" s="3">
        <v>-1</v>
      </c>
      <c r="K59" s="7">
        <v>1</v>
      </c>
      <c r="L59" s="3">
        <v>-1</v>
      </c>
      <c r="M59" s="3">
        <v>-1</v>
      </c>
      <c r="N59" s="7">
        <v>1</v>
      </c>
      <c r="O59" s="7">
        <v>1</v>
      </c>
      <c r="Q59" s="10">
        <f t="shared" si="1"/>
        <v>7932.52</v>
      </c>
      <c r="R59" s="5">
        <f t="shared" si="2"/>
        <v>10280.54592</v>
      </c>
      <c r="S59" s="10">
        <f t="shared" si="3"/>
        <v>7540</v>
      </c>
      <c r="T59" s="5">
        <f t="shared" si="4"/>
        <v>9771.84</v>
      </c>
    </row>
    <row r="60" spans="1:20">
      <c r="B60"/>
      <c r="Q60" s="10"/>
      <c r="R60" s="5"/>
      <c r="S60" s="10"/>
    </row>
    <row r="61" spans="1:20">
      <c r="A61" t="s">
        <v>21</v>
      </c>
      <c r="B61" s="5">
        <v>0.53</v>
      </c>
      <c r="C61" s="9"/>
      <c r="D61" s="9"/>
      <c r="E61" s="9"/>
      <c r="F61" s="9"/>
      <c r="Q61" s="10">
        <f>SUM(Q62:Q64)</f>
        <v>8027.56</v>
      </c>
      <c r="R61" s="10">
        <f t="shared" ref="R61:T61" si="11">SUM(R62:R64)</f>
        <v>1226.1081600000002</v>
      </c>
      <c r="S61" s="10">
        <f t="shared" si="11"/>
        <v>7600</v>
      </c>
      <c r="T61" s="10">
        <f t="shared" si="11"/>
        <v>1138.68</v>
      </c>
    </row>
    <row r="62" spans="1:20">
      <c r="A62" t="s">
        <v>86</v>
      </c>
      <c r="B62" s="5">
        <v>0.36</v>
      </c>
      <c r="C62" s="9"/>
      <c r="D62" s="9"/>
      <c r="E62" s="9"/>
      <c r="F62" s="9"/>
      <c r="G62" s="3">
        <v>-1</v>
      </c>
      <c r="H62" s="7">
        <v>1</v>
      </c>
      <c r="I62" s="3">
        <v>-1</v>
      </c>
      <c r="J62" s="7">
        <v>1</v>
      </c>
      <c r="K62" s="6">
        <v>0</v>
      </c>
      <c r="L62" s="3">
        <v>-1</v>
      </c>
      <c r="M62" s="3">
        <v>-1</v>
      </c>
      <c r="N62" s="7">
        <v>1</v>
      </c>
      <c r="O62" s="3">
        <v>-1</v>
      </c>
      <c r="Q62" s="10">
        <f t="shared" si="1"/>
        <v>47.519999999999996</v>
      </c>
      <c r="R62" s="5">
        <f t="shared" si="2"/>
        <v>61.585920000000002</v>
      </c>
      <c r="S62" s="10">
        <f t="shared" si="3"/>
        <v>30</v>
      </c>
      <c r="T62" s="5">
        <f t="shared" si="4"/>
        <v>38.879999999999995</v>
      </c>
    </row>
    <row r="63" spans="1:20">
      <c r="A63" t="s">
        <v>87</v>
      </c>
      <c r="B63" s="5">
        <v>0.13</v>
      </c>
      <c r="C63" s="9"/>
      <c r="D63" s="9"/>
      <c r="E63" s="9"/>
      <c r="F63" s="9"/>
      <c r="G63" s="3">
        <v>-1</v>
      </c>
      <c r="H63" s="7">
        <v>1</v>
      </c>
      <c r="I63" s="3">
        <v>-1</v>
      </c>
      <c r="J63" s="7">
        <v>1</v>
      </c>
      <c r="K63" s="6">
        <v>0</v>
      </c>
      <c r="L63" s="3">
        <v>-1</v>
      </c>
      <c r="M63" s="3">
        <v>-1</v>
      </c>
      <c r="N63" s="7">
        <v>1</v>
      </c>
      <c r="O63" s="3">
        <v>-1</v>
      </c>
      <c r="Q63" s="10">
        <f t="shared" si="1"/>
        <v>47.519999999999996</v>
      </c>
      <c r="R63" s="5">
        <f t="shared" si="2"/>
        <v>22.239360000000001</v>
      </c>
      <c r="S63" s="10">
        <f t="shared" si="3"/>
        <v>30</v>
      </c>
      <c r="T63" s="5">
        <f t="shared" si="4"/>
        <v>14.040000000000003</v>
      </c>
    </row>
    <row r="64" spans="1:20">
      <c r="A64" t="s">
        <v>88</v>
      </c>
      <c r="B64" s="5">
        <v>0.04</v>
      </c>
      <c r="C64" s="9"/>
      <c r="D64" s="9"/>
      <c r="E64" s="9"/>
      <c r="F64" s="9"/>
      <c r="G64" s="3">
        <v>-1</v>
      </c>
      <c r="H64" s="7">
        <v>1</v>
      </c>
      <c r="I64" s="6">
        <v>0</v>
      </c>
      <c r="J64" s="3">
        <v>-1</v>
      </c>
      <c r="K64" s="7">
        <v>1</v>
      </c>
      <c r="L64" s="3">
        <v>-1</v>
      </c>
      <c r="M64" s="3">
        <v>-1</v>
      </c>
      <c r="N64" s="7">
        <v>1</v>
      </c>
      <c r="O64" s="7">
        <v>1</v>
      </c>
      <c r="Q64" s="10">
        <f t="shared" si="1"/>
        <v>7932.52</v>
      </c>
      <c r="R64" s="5">
        <f t="shared" si="2"/>
        <v>1142.2828800000002</v>
      </c>
      <c r="S64" s="10">
        <f t="shared" si="3"/>
        <v>7540</v>
      </c>
      <c r="T64" s="5">
        <f t="shared" si="4"/>
        <v>1085.76</v>
      </c>
    </row>
    <row r="65" spans="1:20">
      <c r="B65"/>
      <c r="Q65" s="10"/>
      <c r="R65" s="5"/>
      <c r="S65" s="10"/>
    </row>
    <row r="66" spans="1:20">
      <c r="A66" t="s">
        <v>22</v>
      </c>
      <c r="B66" s="5">
        <v>0.26</v>
      </c>
      <c r="C66" s="9"/>
      <c r="D66" s="9"/>
      <c r="E66" s="9"/>
      <c r="F66" s="9"/>
      <c r="Q66" s="10">
        <f>SUM(Q67:Q76)</f>
        <v>3527512.7</v>
      </c>
      <c r="R66" s="10">
        <f t="shared" ref="R66:T66" si="12">SUM(R67:R76)</f>
        <v>906169.80744</v>
      </c>
      <c r="S66" s="10">
        <f t="shared" si="12"/>
        <v>22820</v>
      </c>
      <c r="T66" s="10">
        <f t="shared" si="12"/>
        <v>5189.3999999999987</v>
      </c>
    </row>
    <row r="67" spans="1:20">
      <c r="A67" t="s">
        <v>89</v>
      </c>
      <c r="B67" s="5">
        <v>7.0000000000000007E-2</v>
      </c>
      <c r="C67" s="9"/>
      <c r="D67" s="9"/>
      <c r="E67" s="9"/>
      <c r="F67" s="9"/>
      <c r="G67" s="3">
        <v>-1</v>
      </c>
      <c r="H67" s="7">
        <v>1</v>
      </c>
      <c r="I67" s="3">
        <v>-1</v>
      </c>
      <c r="J67" s="7">
        <v>1</v>
      </c>
      <c r="K67" s="7">
        <v>1</v>
      </c>
      <c r="L67" s="3">
        <v>-1</v>
      </c>
      <c r="M67" s="3">
        <v>-1</v>
      </c>
      <c r="N67" s="7">
        <v>1</v>
      </c>
      <c r="O67" s="6">
        <v>0</v>
      </c>
      <c r="Q67" s="10">
        <f t="shared" si="1"/>
        <v>255.01999999999998</v>
      </c>
      <c r="R67" s="5">
        <f t="shared" si="2"/>
        <v>64.265039999999999</v>
      </c>
      <c r="S67" s="10">
        <f t="shared" si="3"/>
        <v>50</v>
      </c>
      <c r="T67" s="5">
        <f t="shared" si="4"/>
        <v>12.600000000000001</v>
      </c>
    </row>
    <row r="68" spans="1:20">
      <c r="A68" t="s">
        <v>90</v>
      </c>
      <c r="B68" s="5">
        <v>0.16</v>
      </c>
      <c r="C68" s="9"/>
      <c r="D68" s="9"/>
      <c r="E68" s="9"/>
      <c r="F68" s="9"/>
      <c r="G68" s="6">
        <v>0</v>
      </c>
      <c r="H68" s="7">
        <v>1</v>
      </c>
      <c r="I68" s="3">
        <v>-1</v>
      </c>
      <c r="J68" s="7">
        <v>1</v>
      </c>
      <c r="K68" s="6">
        <v>0</v>
      </c>
      <c r="L68" s="6">
        <v>0</v>
      </c>
      <c r="M68" s="3">
        <v>-1</v>
      </c>
      <c r="N68" s="7">
        <v>1</v>
      </c>
      <c r="O68" s="6">
        <v>0</v>
      </c>
      <c r="Q68" s="10">
        <f t="shared" ref="Q68:Q96" si="13">((((G68+1)/2)*1000000)+(((H68+1)/2)*0.52)+(((I68+1)/2)*15000)+(((J68+1)/2)*10)+(((K68+1)/2)*40)+(((L68+1)/2)*330)+(((M68+1)/2)*380)+(((N68+1)/2)*17)+(((O68+1)/2)*375))</f>
        <v>500400.02</v>
      </c>
      <c r="R68" s="5">
        <f t="shared" ref="R68:R96" si="14">Q68*B68*60*60/1000</f>
        <v>288230.41152000002</v>
      </c>
      <c r="S68" s="10">
        <f t="shared" ref="S68:S96" si="15">(((I68+1)/2)*15000)+(((J68+1)/2)*10)+(((K68+1)/2)*40)</f>
        <v>30</v>
      </c>
      <c r="T68" s="5">
        <f t="shared" ref="T68:T96" si="16">S68*B68*60*60/1000</f>
        <v>17.28</v>
      </c>
    </row>
    <row r="69" spans="1:20">
      <c r="A69" t="s">
        <v>65</v>
      </c>
      <c r="B69" s="5">
        <v>0.15</v>
      </c>
      <c r="C69" s="9"/>
      <c r="D69" s="9"/>
      <c r="E69" s="9"/>
      <c r="F69" s="9"/>
      <c r="G69" s="7">
        <v>1</v>
      </c>
      <c r="H69" s="7">
        <v>1</v>
      </c>
      <c r="I69" s="6">
        <v>0</v>
      </c>
      <c r="J69" s="6">
        <v>0</v>
      </c>
      <c r="K69" s="6">
        <v>0</v>
      </c>
      <c r="L69" s="6">
        <v>0</v>
      </c>
      <c r="M69" s="7">
        <v>1</v>
      </c>
      <c r="N69" s="7">
        <v>1</v>
      </c>
      <c r="O69" s="7">
        <v>1</v>
      </c>
      <c r="Q69" s="10">
        <f t="shared" si="13"/>
        <v>1008462.52</v>
      </c>
      <c r="R69" s="5">
        <f t="shared" si="14"/>
        <v>544569.76079999993</v>
      </c>
      <c r="S69" s="10">
        <f t="shared" si="15"/>
        <v>7525</v>
      </c>
      <c r="T69" s="5">
        <f t="shared" si="16"/>
        <v>4063.5</v>
      </c>
    </row>
    <row r="70" spans="1:20">
      <c r="A70" t="s">
        <v>66</v>
      </c>
      <c r="B70" s="5">
        <v>0.03</v>
      </c>
      <c r="C70" s="9"/>
      <c r="D70" s="9"/>
      <c r="E70" s="9"/>
      <c r="F70" s="9"/>
      <c r="G70" s="3">
        <v>-1</v>
      </c>
      <c r="H70" s="7">
        <v>1</v>
      </c>
      <c r="I70" s="3">
        <v>-1</v>
      </c>
      <c r="J70" s="7">
        <v>1</v>
      </c>
      <c r="K70" s="6">
        <v>0</v>
      </c>
      <c r="L70" s="6">
        <v>0</v>
      </c>
      <c r="M70" s="3">
        <v>-1</v>
      </c>
      <c r="N70" s="7">
        <v>1</v>
      </c>
      <c r="O70" s="3">
        <v>-1</v>
      </c>
      <c r="Q70" s="10">
        <f t="shared" si="13"/>
        <v>212.52</v>
      </c>
      <c r="R70" s="5">
        <f t="shared" si="14"/>
        <v>22.952159999999999</v>
      </c>
      <c r="S70" s="10">
        <f t="shared" si="15"/>
        <v>30</v>
      </c>
      <c r="T70" s="5">
        <f t="shared" si="16"/>
        <v>3.2399999999999993</v>
      </c>
    </row>
    <row r="71" spans="1:20">
      <c r="A71" t="s">
        <v>67</v>
      </c>
      <c r="B71" s="5">
        <v>0.04</v>
      </c>
      <c r="C71" s="9"/>
      <c r="D71" s="9"/>
      <c r="E71" s="9"/>
      <c r="F71" s="9"/>
      <c r="G71" s="3">
        <v>-1</v>
      </c>
      <c r="H71" s="7">
        <v>1</v>
      </c>
      <c r="I71" s="3">
        <v>-1</v>
      </c>
      <c r="J71" s="7">
        <v>1</v>
      </c>
      <c r="K71" s="6">
        <v>0</v>
      </c>
      <c r="L71" s="6">
        <v>0</v>
      </c>
      <c r="M71" s="3">
        <v>-1</v>
      </c>
      <c r="N71" s="7">
        <v>1</v>
      </c>
      <c r="O71" s="7">
        <v>1</v>
      </c>
      <c r="Q71" s="10">
        <f t="shared" si="13"/>
        <v>587.52</v>
      </c>
      <c r="R71" s="5">
        <f t="shared" si="14"/>
        <v>84.602879999999985</v>
      </c>
      <c r="S71" s="10">
        <f t="shared" si="15"/>
        <v>30</v>
      </c>
      <c r="T71" s="5">
        <f t="shared" si="16"/>
        <v>4.32</v>
      </c>
    </row>
    <row r="72" spans="1:20">
      <c r="A72" t="s">
        <v>68</v>
      </c>
      <c r="B72" s="5">
        <v>0.01</v>
      </c>
      <c r="C72" s="9"/>
      <c r="D72" s="9"/>
      <c r="E72" s="9"/>
      <c r="F72" s="9"/>
      <c r="G72" s="7">
        <v>1</v>
      </c>
      <c r="H72" s="7">
        <v>1</v>
      </c>
      <c r="I72" s="6">
        <v>0</v>
      </c>
      <c r="J72" s="6">
        <v>0</v>
      </c>
      <c r="K72" s="6">
        <v>0</v>
      </c>
      <c r="L72" s="6">
        <v>0</v>
      </c>
      <c r="M72" s="7">
        <v>1</v>
      </c>
      <c r="N72" s="7">
        <v>1</v>
      </c>
      <c r="O72" s="7">
        <v>1</v>
      </c>
      <c r="Q72" s="10">
        <f t="shared" si="13"/>
        <v>1008462.52</v>
      </c>
      <c r="R72" s="5">
        <f t="shared" si="14"/>
        <v>36304.650719999998</v>
      </c>
      <c r="S72" s="10">
        <f t="shared" si="15"/>
        <v>7525</v>
      </c>
      <c r="T72" s="5">
        <f t="shared" si="16"/>
        <v>270.89999999999998</v>
      </c>
    </row>
    <row r="73" spans="1:20">
      <c r="A73" t="s">
        <v>69</v>
      </c>
      <c r="B73" s="5">
        <v>0.01</v>
      </c>
      <c r="C73" s="9"/>
      <c r="D73" s="9"/>
      <c r="E73" s="9"/>
      <c r="F73" s="9"/>
      <c r="G73" s="7">
        <v>1</v>
      </c>
      <c r="H73" s="7">
        <v>1</v>
      </c>
      <c r="I73" s="3">
        <v>-1</v>
      </c>
      <c r="J73" s="7">
        <v>1</v>
      </c>
      <c r="K73" s="6">
        <v>0</v>
      </c>
      <c r="L73" s="6">
        <v>0</v>
      </c>
      <c r="M73" s="3">
        <v>-1</v>
      </c>
      <c r="N73" s="7">
        <v>1</v>
      </c>
      <c r="O73" s="7">
        <v>1</v>
      </c>
      <c r="Q73" s="10">
        <f t="shared" si="13"/>
        <v>1000587.52</v>
      </c>
      <c r="R73" s="5">
        <f t="shared" si="14"/>
        <v>36021.150719999998</v>
      </c>
      <c r="S73" s="10">
        <f t="shared" si="15"/>
        <v>30</v>
      </c>
      <c r="T73" s="5">
        <f t="shared" si="16"/>
        <v>1.08</v>
      </c>
    </row>
    <row r="74" spans="1:20">
      <c r="A74" t="s">
        <v>70</v>
      </c>
      <c r="B74" s="5">
        <v>0.02</v>
      </c>
      <c r="C74" s="9"/>
      <c r="D74" s="9"/>
      <c r="E74" s="9"/>
      <c r="F74" s="9"/>
      <c r="G74" s="3">
        <v>-1</v>
      </c>
      <c r="H74" s="7">
        <v>1</v>
      </c>
      <c r="I74" s="3">
        <v>-1</v>
      </c>
      <c r="J74" s="7">
        <v>1</v>
      </c>
      <c r="K74" s="6">
        <v>0</v>
      </c>
      <c r="L74" s="6">
        <v>0</v>
      </c>
      <c r="M74" s="3">
        <v>-1</v>
      </c>
      <c r="N74" s="7">
        <v>1</v>
      </c>
      <c r="O74" s="3">
        <v>-1</v>
      </c>
      <c r="Q74" s="10">
        <f t="shared" si="13"/>
        <v>212.52</v>
      </c>
      <c r="R74" s="5">
        <f t="shared" si="14"/>
        <v>15.301440000000001</v>
      </c>
      <c r="S74" s="10">
        <f t="shared" si="15"/>
        <v>30</v>
      </c>
      <c r="T74" s="5">
        <f t="shared" si="16"/>
        <v>2.16</v>
      </c>
    </row>
    <row r="75" spans="1:20">
      <c r="A75" t="s">
        <v>91</v>
      </c>
      <c r="B75" s="5">
        <v>0</v>
      </c>
      <c r="C75" s="9"/>
      <c r="D75" s="9"/>
      <c r="E75" s="9"/>
      <c r="F75" s="9"/>
      <c r="G75" s="3">
        <v>-1</v>
      </c>
      <c r="H75" s="7">
        <v>1</v>
      </c>
      <c r="I75" s="3">
        <v>-1</v>
      </c>
      <c r="J75" s="7">
        <v>1</v>
      </c>
      <c r="K75" s="6">
        <v>0</v>
      </c>
      <c r="L75" s="6">
        <v>0</v>
      </c>
      <c r="M75" s="3">
        <v>-1</v>
      </c>
      <c r="N75" s="7">
        <v>1</v>
      </c>
      <c r="O75" s="6">
        <v>0</v>
      </c>
      <c r="Q75" s="10">
        <f t="shared" si="13"/>
        <v>400.02</v>
      </c>
      <c r="R75" s="5">
        <f t="shared" si="14"/>
        <v>0</v>
      </c>
      <c r="S75" s="10">
        <f t="shared" si="15"/>
        <v>30</v>
      </c>
      <c r="T75" s="5">
        <f t="shared" si="16"/>
        <v>0</v>
      </c>
    </row>
    <row r="76" spans="1:20">
      <c r="A76" t="s">
        <v>92</v>
      </c>
      <c r="B76" s="5">
        <v>0.03</v>
      </c>
      <c r="C76" s="9"/>
      <c r="D76" s="9"/>
      <c r="E76" s="9"/>
      <c r="F76" s="9"/>
      <c r="G76" s="3">
        <v>-1</v>
      </c>
      <c r="H76" s="7">
        <v>1</v>
      </c>
      <c r="I76" s="6">
        <v>0</v>
      </c>
      <c r="J76" s="3">
        <v>-1</v>
      </c>
      <c r="K76" s="7">
        <v>1</v>
      </c>
      <c r="L76" s="3">
        <v>-1</v>
      </c>
      <c r="M76" s="3">
        <v>-1</v>
      </c>
      <c r="N76" s="7">
        <v>1</v>
      </c>
      <c r="O76" s="7">
        <v>1</v>
      </c>
      <c r="Q76" s="10">
        <f t="shared" si="13"/>
        <v>7932.52</v>
      </c>
      <c r="R76" s="5">
        <f t="shared" si="14"/>
        <v>856.71216000000004</v>
      </c>
      <c r="S76" s="10">
        <f t="shared" si="15"/>
        <v>7540</v>
      </c>
      <c r="T76" s="5">
        <f t="shared" si="16"/>
        <v>814.32</v>
      </c>
    </row>
    <row r="77" spans="1:20">
      <c r="B77"/>
      <c r="Q77" s="10"/>
      <c r="R77" s="5"/>
      <c r="S77" s="10"/>
    </row>
    <row r="78" spans="1:20">
      <c r="A78" t="s">
        <v>23</v>
      </c>
      <c r="B78" s="5">
        <v>4.57</v>
      </c>
      <c r="C78" s="9"/>
      <c r="D78" s="9"/>
      <c r="E78" s="9"/>
      <c r="F78" s="9"/>
      <c r="Q78" s="10">
        <f>SUM(Q79:Q89)</f>
        <v>3057117.72</v>
      </c>
      <c r="R78" s="10">
        <f t="shared" ref="R78:T78" si="17">SUM(R79:R89)</f>
        <v>2208576.5596800004</v>
      </c>
      <c r="S78" s="10">
        <f t="shared" si="17"/>
        <v>52750</v>
      </c>
      <c r="T78" s="10">
        <f t="shared" si="17"/>
        <v>39031.919999999998</v>
      </c>
    </row>
    <row r="79" spans="1:20">
      <c r="A79" t="s">
        <v>93</v>
      </c>
      <c r="B79" s="5">
        <v>4.08</v>
      </c>
      <c r="C79" s="9"/>
      <c r="D79" s="9"/>
      <c r="E79" s="9"/>
      <c r="F79" s="9"/>
      <c r="G79" s="3">
        <v>-1</v>
      </c>
      <c r="H79" s="7">
        <v>1</v>
      </c>
      <c r="I79" s="3">
        <v>-1</v>
      </c>
      <c r="J79" s="7">
        <v>1</v>
      </c>
      <c r="K79" s="6">
        <v>0</v>
      </c>
      <c r="L79" s="6">
        <v>0</v>
      </c>
      <c r="M79" s="3">
        <v>-1</v>
      </c>
      <c r="N79" s="7">
        <v>1</v>
      </c>
      <c r="O79" s="3">
        <v>-1</v>
      </c>
      <c r="Q79" s="10">
        <f t="shared" si="13"/>
        <v>212.52</v>
      </c>
      <c r="R79" s="5">
        <f t="shared" si="14"/>
        <v>3121.4937600000007</v>
      </c>
      <c r="S79" s="10">
        <f t="shared" si="15"/>
        <v>30</v>
      </c>
      <c r="T79" s="5">
        <f t="shared" si="16"/>
        <v>440.64</v>
      </c>
    </row>
    <row r="80" spans="1:20">
      <c r="A80" t="s">
        <v>71</v>
      </c>
      <c r="B80" s="5">
        <v>0.55000000000000004</v>
      </c>
      <c r="C80" s="9"/>
      <c r="D80" s="9"/>
      <c r="E80" s="9"/>
      <c r="F80" s="9"/>
      <c r="G80" s="3">
        <v>-1</v>
      </c>
      <c r="H80" s="7">
        <v>1</v>
      </c>
      <c r="I80" s="3">
        <v>-1</v>
      </c>
      <c r="J80" s="7">
        <v>1</v>
      </c>
      <c r="K80" s="6">
        <v>0</v>
      </c>
      <c r="L80" s="6">
        <v>0</v>
      </c>
      <c r="M80" s="3">
        <v>-1</v>
      </c>
      <c r="N80" s="7">
        <v>1</v>
      </c>
      <c r="O80" s="3">
        <v>-1</v>
      </c>
      <c r="Q80" s="10">
        <f t="shared" si="13"/>
        <v>212.52</v>
      </c>
      <c r="R80" s="5">
        <f t="shared" si="14"/>
        <v>420.78960000000001</v>
      </c>
      <c r="S80" s="10">
        <f t="shared" si="15"/>
        <v>30</v>
      </c>
      <c r="T80" s="5">
        <f t="shared" si="16"/>
        <v>59.4</v>
      </c>
    </row>
    <row r="81" spans="1:20">
      <c r="A81" t="s">
        <v>72</v>
      </c>
      <c r="B81" s="5">
        <v>0.51</v>
      </c>
      <c r="C81" s="9"/>
      <c r="D81" s="9"/>
      <c r="E81" s="9"/>
      <c r="F81" s="9"/>
      <c r="G81" s="3">
        <v>-1</v>
      </c>
      <c r="H81" s="7">
        <v>1</v>
      </c>
      <c r="I81" s="3">
        <v>-1</v>
      </c>
      <c r="J81" s="7">
        <v>1</v>
      </c>
      <c r="K81" s="6">
        <v>0</v>
      </c>
      <c r="L81" s="6">
        <v>0</v>
      </c>
      <c r="M81" s="3">
        <v>-1</v>
      </c>
      <c r="N81" s="7">
        <v>1</v>
      </c>
      <c r="O81" s="3">
        <v>-1</v>
      </c>
      <c r="Q81" s="10">
        <f t="shared" si="13"/>
        <v>212.52</v>
      </c>
      <c r="R81" s="5">
        <f t="shared" si="14"/>
        <v>390.18672000000009</v>
      </c>
      <c r="S81" s="10">
        <f t="shared" si="15"/>
        <v>30</v>
      </c>
      <c r="T81" s="5">
        <f t="shared" si="16"/>
        <v>55.08</v>
      </c>
    </row>
    <row r="82" spans="1:20">
      <c r="A82" t="s">
        <v>73</v>
      </c>
      <c r="B82" s="5">
        <v>0.04</v>
      </c>
      <c r="C82" s="9"/>
      <c r="D82" s="9"/>
      <c r="E82" s="9"/>
      <c r="F82" s="9"/>
      <c r="G82" s="3">
        <v>-1</v>
      </c>
      <c r="H82" s="7">
        <v>1</v>
      </c>
      <c r="I82" s="3">
        <v>-1</v>
      </c>
      <c r="J82" s="7">
        <v>1</v>
      </c>
      <c r="K82" s="6">
        <v>0</v>
      </c>
      <c r="L82" s="6">
        <v>0</v>
      </c>
      <c r="M82" s="3">
        <v>-1</v>
      </c>
      <c r="N82" s="7">
        <v>1</v>
      </c>
      <c r="O82" s="3">
        <v>-1</v>
      </c>
      <c r="Q82" s="10">
        <f t="shared" si="13"/>
        <v>212.52</v>
      </c>
      <c r="R82" s="5">
        <f t="shared" si="14"/>
        <v>30.602880000000003</v>
      </c>
      <c r="S82" s="10">
        <f t="shared" si="15"/>
        <v>30</v>
      </c>
      <c r="T82" s="5">
        <f t="shared" si="16"/>
        <v>4.32</v>
      </c>
    </row>
    <row r="83" spans="1:20">
      <c r="A83" t="s">
        <v>74</v>
      </c>
      <c r="B83" s="5">
        <v>3.47</v>
      </c>
      <c r="C83" s="9"/>
      <c r="D83" s="9"/>
      <c r="E83" s="9"/>
      <c r="F83" s="9"/>
      <c r="G83" s="3">
        <v>-1</v>
      </c>
      <c r="H83" s="7">
        <v>1</v>
      </c>
      <c r="I83" s="3">
        <v>-1</v>
      </c>
      <c r="J83" s="7">
        <v>1</v>
      </c>
      <c r="K83" s="6">
        <v>0</v>
      </c>
      <c r="L83" s="6">
        <v>0</v>
      </c>
      <c r="M83" s="3">
        <v>-1</v>
      </c>
      <c r="N83" s="7">
        <v>1</v>
      </c>
      <c r="O83" s="3">
        <v>-1</v>
      </c>
      <c r="Q83" s="10">
        <f t="shared" si="13"/>
        <v>212.52</v>
      </c>
      <c r="R83" s="5">
        <f t="shared" si="14"/>
        <v>2654.7998400000001</v>
      </c>
      <c r="S83" s="10">
        <f t="shared" si="15"/>
        <v>30</v>
      </c>
      <c r="T83" s="5">
        <f t="shared" si="16"/>
        <v>374.76000000000005</v>
      </c>
    </row>
    <row r="84" spans="1:20">
      <c r="A84" t="s">
        <v>75</v>
      </c>
      <c r="B84" s="5">
        <v>2.4300000000000002</v>
      </c>
      <c r="C84" s="9"/>
      <c r="D84" s="9"/>
      <c r="E84" s="9"/>
      <c r="F84" s="9"/>
      <c r="G84" s="3">
        <v>-1</v>
      </c>
      <c r="H84" s="7">
        <v>1</v>
      </c>
      <c r="I84" s="3">
        <v>-1</v>
      </c>
      <c r="J84" s="7">
        <v>1</v>
      </c>
      <c r="K84" s="6">
        <v>0</v>
      </c>
      <c r="L84" s="6">
        <v>0</v>
      </c>
      <c r="M84" s="3">
        <v>-1</v>
      </c>
      <c r="N84" s="7">
        <v>1</v>
      </c>
      <c r="O84" s="3">
        <v>-1</v>
      </c>
      <c r="Q84" s="10">
        <f t="shared" si="13"/>
        <v>212.52</v>
      </c>
      <c r="R84" s="5">
        <f t="shared" si="14"/>
        <v>1859.1249600000001</v>
      </c>
      <c r="S84" s="10">
        <f t="shared" si="15"/>
        <v>30</v>
      </c>
      <c r="T84" s="5">
        <f t="shared" si="16"/>
        <v>262.44</v>
      </c>
    </row>
    <row r="85" spans="1:20">
      <c r="A85" t="s">
        <v>76</v>
      </c>
      <c r="B85" s="5">
        <v>0.06</v>
      </c>
      <c r="C85" s="9"/>
      <c r="D85" s="9"/>
      <c r="E85" s="9"/>
      <c r="F85" s="9"/>
      <c r="G85" s="3">
        <v>-1</v>
      </c>
      <c r="H85" s="7">
        <v>1</v>
      </c>
      <c r="I85" s="3">
        <v>-1</v>
      </c>
      <c r="J85" s="7">
        <v>1</v>
      </c>
      <c r="K85" s="6">
        <v>0</v>
      </c>
      <c r="L85" s="6">
        <v>0</v>
      </c>
      <c r="M85" s="3">
        <v>-1</v>
      </c>
      <c r="N85" s="7">
        <v>1</v>
      </c>
      <c r="O85" s="3">
        <v>-1</v>
      </c>
      <c r="Q85" s="10">
        <f t="shared" si="13"/>
        <v>212.52</v>
      </c>
      <c r="R85" s="5">
        <f t="shared" si="14"/>
        <v>45.904319999999998</v>
      </c>
      <c r="S85" s="10">
        <f t="shared" si="15"/>
        <v>30</v>
      </c>
      <c r="T85" s="5">
        <f t="shared" si="16"/>
        <v>6.4799999999999986</v>
      </c>
    </row>
    <row r="86" spans="1:20">
      <c r="A86" t="s">
        <v>94</v>
      </c>
      <c r="B86" s="5">
        <v>0.3</v>
      </c>
      <c r="C86" s="9"/>
      <c r="D86" s="9"/>
      <c r="E86" s="9"/>
      <c r="F86" s="9"/>
      <c r="G86" s="7">
        <v>1</v>
      </c>
      <c r="H86" s="7">
        <v>1</v>
      </c>
      <c r="I86" s="7">
        <v>1</v>
      </c>
      <c r="J86" s="3">
        <v>-1</v>
      </c>
      <c r="K86" s="3">
        <v>-1</v>
      </c>
      <c r="L86" s="3">
        <v>-1</v>
      </c>
      <c r="M86" s="7">
        <v>1</v>
      </c>
      <c r="N86" s="7">
        <v>1</v>
      </c>
      <c r="O86" s="7">
        <v>1</v>
      </c>
      <c r="Q86" s="10">
        <f t="shared" si="13"/>
        <v>1015772.52</v>
      </c>
      <c r="R86" s="5">
        <f t="shared" si="14"/>
        <v>1097034.3215999999</v>
      </c>
      <c r="S86" s="10">
        <f t="shared" si="15"/>
        <v>15000</v>
      </c>
      <c r="T86" s="5">
        <f t="shared" si="16"/>
        <v>16200</v>
      </c>
    </row>
    <row r="87" spans="1:20">
      <c r="A87" t="s">
        <v>77</v>
      </c>
      <c r="B87" s="5">
        <v>0.28000000000000003</v>
      </c>
      <c r="C87" s="9"/>
      <c r="D87" s="9"/>
      <c r="E87" s="9"/>
      <c r="F87" s="9"/>
      <c r="G87" s="7">
        <v>1</v>
      </c>
      <c r="H87" s="7">
        <v>1</v>
      </c>
      <c r="I87" s="7">
        <v>1</v>
      </c>
      <c r="J87" s="3">
        <v>-1</v>
      </c>
      <c r="K87" s="3">
        <v>-1</v>
      </c>
      <c r="L87" s="3">
        <v>-1</v>
      </c>
      <c r="M87" s="7">
        <v>1</v>
      </c>
      <c r="N87" s="7">
        <v>1</v>
      </c>
      <c r="O87" s="7">
        <v>1</v>
      </c>
      <c r="Q87" s="10">
        <f t="shared" si="13"/>
        <v>1015772.52</v>
      </c>
      <c r="R87" s="5">
        <f t="shared" si="14"/>
        <v>1023898.7001600002</v>
      </c>
      <c r="S87" s="10">
        <f t="shared" si="15"/>
        <v>15000</v>
      </c>
      <c r="T87" s="5">
        <f t="shared" si="16"/>
        <v>15120</v>
      </c>
    </row>
    <row r="88" spans="1:20">
      <c r="A88" t="s">
        <v>78</v>
      </c>
      <c r="B88" s="5">
        <v>0.02</v>
      </c>
      <c r="C88" s="9"/>
      <c r="D88" s="9"/>
      <c r="E88" s="9"/>
      <c r="F88" s="9"/>
      <c r="G88" s="7">
        <v>1</v>
      </c>
      <c r="H88" s="7">
        <v>1</v>
      </c>
      <c r="I88" s="7">
        <v>1</v>
      </c>
      <c r="J88" s="3">
        <v>-1</v>
      </c>
      <c r="K88" s="3">
        <v>-1</v>
      </c>
      <c r="L88" s="3">
        <v>-1</v>
      </c>
      <c r="M88" s="7">
        <v>1</v>
      </c>
      <c r="N88" s="7">
        <v>1</v>
      </c>
      <c r="O88" s="7">
        <v>1</v>
      </c>
      <c r="Q88" s="10">
        <f t="shared" si="13"/>
        <v>1015772.52</v>
      </c>
      <c r="R88" s="5">
        <f t="shared" si="14"/>
        <v>73135.621440000017</v>
      </c>
      <c r="S88" s="10">
        <f t="shared" si="15"/>
        <v>15000</v>
      </c>
      <c r="T88" s="5">
        <f t="shared" si="16"/>
        <v>1080</v>
      </c>
    </row>
    <row r="89" spans="1:20">
      <c r="A89" t="s">
        <v>95</v>
      </c>
      <c r="B89" s="5">
        <v>0.2</v>
      </c>
      <c r="C89" s="9"/>
      <c r="D89" s="9"/>
      <c r="E89" s="9"/>
      <c r="F89" s="9"/>
      <c r="G89" s="3">
        <v>-1</v>
      </c>
      <c r="H89" s="7">
        <v>1</v>
      </c>
      <c r="I89" s="6">
        <v>0</v>
      </c>
      <c r="J89" s="3">
        <v>-1</v>
      </c>
      <c r="K89" s="7">
        <v>1</v>
      </c>
      <c r="L89" s="3">
        <v>-1</v>
      </c>
      <c r="M89" s="7">
        <v>1</v>
      </c>
      <c r="N89" s="7">
        <v>1</v>
      </c>
      <c r="O89" s="7">
        <v>1</v>
      </c>
      <c r="Q89" s="10">
        <f t="shared" si="13"/>
        <v>8312.52</v>
      </c>
      <c r="R89" s="5">
        <f t="shared" si="14"/>
        <v>5985.0144</v>
      </c>
      <c r="S89" s="10">
        <f t="shared" si="15"/>
        <v>7540</v>
      </c>
      <c r="T89" s="5">
        <f t="shared" si="16"/>
        <v>5428.8</v>
      </c>
    </row>
    <row r="90" spans="1:20">
      <c r="B90"/>
      <c r="Q90" s="10"/>
      <c r="R90" s="5"/>
      <c r="S90" s="10"/>
    </row>
    <row r="91" spans="1:20">
      <c r="A91" t="s">
        <v>24</v>
      </c>
      <c r="B91" s="5">
        <v>0.19</v>
      </c>
      <c r="C91" s="9"/>
      <c r="D91" s="9"/>
      <c r="E91" s="9"/>
      <c r="F91" s="9"/>
      <c r="Q91" s="10">
        <f>SUM(Q92:Q96)</f>
        <v>8782.6</v>
      </c>
      <c r="R91" s="10">
        <f t="shared" ref="R91:T91" si="18">SUM(R92:R96)</f>
        <v>206.56944000000001</v>
      </c>
      <c r="S91" s="10">
        <f t="shared" si="18"/>
        <v>7660</v>
      </c>
      <c r="T91" s="10">
        <f t="shared" si="18"/>
        <v>29.160000000000004</v>
      </c>
    </row>
    <row r="92" spans="1:20">
      <c r="A92" t="s">
        <v>96</v>
      </c>
      <c r="B92" s="5">
        <v>0.11</v>
      </c>
      <c r="C92" s="9"/>
      <c r="D92" s="9"/>
      <c r="E92" s="9"/>
      <c r="F92" s="9"/>
      <c r="G92" s="3">
        <v>-1</v>
      </c>
      <c r="H92" s="7">
        <v>1</v>
      </c>
      <c r="I92" s="3">
        <v>-1</v>
      </c>
      <c r="J92" s="7">
        <v>1</v>
      </c>
      <c r="K92" s="6">
        <v>0</v>
      </c>
      <c r="L92" s="6">
        <v>0</v>
      </c>
      <c r="M92" s="3">
        <v>-1</v>
      </c>
      <c r="N92" s="7">
        <v>1</v>
      </c>
      <c r="O92" s="3">
        <v>-1</v>
      </c>
      <c r="Q92" s="10">
        <f t="shared" si="13"/>
        <v>212.52</v>
      </c>
      <c r="R92" s="5">
        <f t="shared" si="14"/>
        <v>84.157920000000004</v>
      </c>
      <c r="S92" s="10">
        <f t="shared" si="15"/>
        <v>30</v>
      </c>
      <c r="T92" s="5">
        <f t="shared" si="16"/>
        <v>11.88</v>
      </c>
    </row>
    <row r="93" spans="1:20">
      <c r="A93" t="s">
        <v>97</v>
      </c>
      <c r="B93" s="5">
        <v>0.08</v>
      </c>
      <c r="C93" s="9"/>
      <c r="D93" s="9"/>
      <c r="E93" s="9"/>
      <c r="F93" s="9"/>
      <c r="G93" s="3">
        <v>-1</v>
      </c>
      <c r="H93" s="7">
        <v>1</v>
      </c>
      <c r="I93" s="3">
        <v>-1</v>
      </c>
      <c r="J93" s="7">
        <v>1</v>
      </c>
      <c r="K93" s="6">
        <v>0</v>
      </c>
      <c r="L93" s="6">
        <v>0</v>
      </c>
      <c r="M93" s="3">
        <v>-1</v>
      </c>
      <c r="N93" s="7">
        <v>1</v>
      </c>
      <c r="O93" s="3">
        <v>-1</v>
      </c>
      <c r="Q93" s="10">
        <f t="shared" si="13"/>
        <v>212.52</v>
      </c>
      <c r="R93" s="5">
        <f t="shared" si="14"/>
        <v>61.205760000000005</v>
      </c>
      <c r="S93" s="10">
        <f t="shared" si="15"/>
        <v>30</v>
      </c>
      <c r="T93" s="5">
        <f t="shared" si="16"/>
        <v>8.64</v>
      </c>
    </row>
    <row r="94" spans="1:20">
      <c r="A94" t="s">
        <v>79</v>
      </c>
      <c r="B94" s="5">
        <v>0.03</v>
      </c>
      <c r="C94" s="9"/>
      <c r="D94" s="9"/>
      <c r="E94" s="9"/>
      <c r="F94" s="9"/>
      <c r="G94" s="3">
        <v>-1</v>
      </c>
      <c r="H94" s="7">
        <v>1</v>
      </c>
      <c r="I94" s="3">
        <v>-1</v>
      </c>
      <c r="J94" s="7">
        <v>1</v>
      </c>
      <c r="K94" s="6">
        <v>0</v>
      </c>
      <c r="L94" s="6">
        <v>0</v>
      </c>
      <c r="M94" s="3">
        <v>-1</v>
      </c>
      <c r="N94" s="7">
        <v>1</v>
      </c>
      <c r="O94" s="3">
        <v>-1</v>
      </c>
      <c r="Q94" s="10">
        <f t="shared" si="13"/>
        <v>212.52</v>
      </c>
      <c r="R94" s="5">
        <f t="shared" si="14"/>
        <v>22.952159999999999</v>
      </c>
      <c r="S94" s="10">
        <f t="shared" si="15"/>
        <v>30</v>
      </c>
      <c r="T94" s="5">
        <f t="shared" si="16"/>
        <v>3.2399999999999993</v>
      </c>
    </row>
    <row r="95" spans="1:20">
      <c r="A95" t="s">
        <v>80</v>
      </c>
      <c r="B95" s="5">
        <v>0.05</v>
      </c>
      <c r="C95" s="9"/>
      <c r="D95" s="9"/>
      <c r="E95" s="9"/>
      <c r="F95" s="9"/>
      <c r="G95" s="3">
        <v>-1</v>
      </c>
      <c r="H95" s="7">
        <v>1</v>
      </c>
      <c r="I95" s="3">
        <v>-1</v>
      </c>
      <c r="J95" s="7">
        <v>1</v>
      </c>
      <c r="K95" s="6">
        <v>0</v>
      </c>
      <c r="L95" s="6">
        <v>0</v>
      </c>
      <c r="M95" s="3">
        <v>-1</v>
      </c>
      <c r="N95" s="7">
        <v>1</v>
      </c>
      <c r="O95" s="3">
        <v>-1</v>
      </c>
      <c r="Q95" s="10">
        <f t="shared" si="13"/>
        <v>212.52</v>
      </c>
      <c r="R95" s="5">
        <f t="shared" si="14"/>
        <v>38.253600000000006</v>
      </c>
      <c r="S95" s="10">
        <f t="shared" si="15"/>
        <v>30</v>
      </c>
      <c r="T95" s="5">
        <f t="shared" si="16"/>
        <v>5.4</v>
      </c>
    </row>
    <row r="96" spans="1:20">
      <c r="A96" t="s">
        <v>98</v>
      </c>
      <c r="B96" s="5">
        <v>0</v>
      </c>
      <c r="C96" s="9"/>
      <c r="D96" s="9"/>
      <c r="E96" s="9"/>
      <c r="F96" s="9"/>
      <c r="G96" s="3">
        <v>-1</v>
      </c>
      <c r="H96" s="7">
        <v>1</v>
      </c>
      <c r="I96" s="6">
        <v>0</v>
      </c>
      <c r="J96" s="3">
        <v>-1</v>
      </c>
      <c r="K96" s="7">
        <v>1</v>
      </c>
      <c r="L96" s="3">
        <v>-1</v>
      </c>
      <c r="M96" s="3">
        <v>-1</v>
      </c>
      <c r="N96" s="7">
        <v>1</v>
      </c>
      <c r="O96" s="7">
        <v>1</v>
      </c>
      <c r="Q96" s="10">
        <f t="shared" si="13"/>
        <v>7932.52</v>
      </c>
      <c r="R96" s="5">
        <f t="shared" si="14"/>
        <v>0</v>
      </c>
      <c r="S96" s="10">
        <f t="shared" si="15"/>
        <v>7540</v>
      </c>
      <c r="T96" s="5">
        <f t="shared" si="16"/>
        <v>0</v>
      </c>
    </row>
    <row r="98" spans="1:20">
      <c r="A98" t="s">
        <v>25</v>
      </c>
      <c r="B98" s="5">
        <v>0.19</v>
      </c>
    </row>
    <row r="99" spans="1:20" ht="15.75" thickBot="1"/>
    <row r="100" spans="1:20" s="14" customFormat="1" ht="15.75" thickTop="1">
      <c r="B100" s="15"/>
      <c r="T100" s="15"/>
    </row>
    <row r="101" spans="1:20">
      <c r="A101" s="1" t="s">
        <v>103</v>
      </c>
    </row>
    <row r="102" spans="1:20">
      <c r="A102" s="5" t="str">
        <f>A2</f>
        <v>Personal care activities</v>
      </c>
      <c r="B102" s="5">
        <f>B2/MAX(B2,B9,B13,B25,B38,B47,B54,B61,B66,B78,B91)</f>
        <v>1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>
        <f t="shared" ref="C102:T102" si="19">Q2/MAX(Q2,Q9,Q13,Q25,Q38,Q47,Q54,Q61,Q66,Q78,Q91)</f>
        <v>2.6665974799987696E-3</v>
      </c>
      <c r="R102" s="5">
        <f t="shared" si="19"/>
        <v>1.2861688255948773E-3</v>
      </c>
      <c r="S102" s="5">
        <f t="shared" si="19"/>
        <v>0.11268645694875203</v>
      </c>
      <c r="T102" s="5">
        <f t="shared" si="19"/>
        <v>9.0572024127944517E-3</v>
      </c>
    </row>
    <row r="103" spans="1:20">
      <c r="A103" s="5" t="str">
        <f>A9</f>
        <v>Eating and drinking</v>
      </c>
      <c r="B103" s="5">
        <f>B9/MAX(B2,B9,B13,B25,B38,B47,B54,B61,B66,B78,B91)</f>
        <v>0.13134657836644589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>
        <f t="shared" ref="C103:T103" si="20">Q9/MAX(Q2,Q9,Q13,Q25,Q38,Q47,Q54,Q61,Q66,Q78,Q91)</f>
        <v>4.4242355188063888E-3</v>
      </c>
      <c r="R103" s="5">
        <f t="shared" si="20"/>
        <v>1.5316908771730061E-2</v>
      </c>
      <c r="S103" s="5">
        <f t="shared" si="20"/>
        <v>0.22219760744350908</v>
      </c>
      <c r="T103" s="5">
        <f t="shared" si="20"/>
        <v>0.82587021084281786</v>
      </c>
    </row>
    <row r="104" spans="1:20">
      <c r="A104" s="5" t="str">
        <f>A13</f>
        <v>Household activities</v>
      </c>
      <c r="B104" s="5">
        <f>B13/MAX(B2,B9,B13,B25,B38,B47,B54,B61,B66,B78,B91)</f>
        <v>0.18653421633554082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>
        <f t="shared" ref="C104:T104" si="21">Q13/MAX(Q2,Q9,Q13,Q25,Q38,Q47,Q54,Q61,Q66,Q78,Q91)</f>
        <v>1</v>
      </c>
      <c r="R104" s="5">
        <f t="shared" si="21"/>
        <v>0.60731485403174823</v>
      </c>
      <c r="S104" s="5">
        <f t="shared" si="21"/>
        <v>1</v>
      </c>
      <c r="T104" s="5">
        <f t="shared" si="21"/>
        <v>0.61236649388500497</v>
      </c>
    </row>
    <row r="105" spans="1:20">
      <c r="A105" s="5" t="str">
        <f>A25</f>
        <v>Purchasing goods and services</v>
      </c>
      <c r="B105" s="5">
        <f>B25/MAX(B2,B9,B13,B25,B38,B47,B54,B61,B66,B78,B91)</f>
        <v>8.1677704194260486E-2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>
        <f t="shared" ref="C105:T105" si="22">Q25/MAX(Q2,Q9,Q13,Q25,Q38,Q47,Q54,Q61,Q66,Q78,Q91)</f>
        <v>2.8688397381799601E-3</v>
      </c>
      <c r="R105" s="5">
        <f t="shared" si="22"/>
        <v>3.9454658349097702E-3</v>
      </c>
      <c r="S105" s="5">
        <f t="shared" si="22"/>
        <v>0.11756018313395362</v>
      </c>
      <c r="T105" s="5">
        <f t="shared" si="22"/>
        <v>0.19080998321373896</v>
      </c>
    </row>
    <row r="106" spans="1:20">
      <c r="A106" s="5" t="str">
        <f>A38</f>
        <v>Caring for and helping household members</v>
      </c>
      <c r="B106" s="5">
        <f>B38/MAX(B2,B9,B13,B25,B38,B47,B54,B61,B66,B78,B91)</f>
        <v>6.29139072847682E-2</v>
      </c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>
        <f t="shared" ref="C106:T106" si="23">Q38/MAX(Q2,Q9,Q13,Q25,Q38,Q47,Q54,Q61,Q66,Q78,Q91)</f>
        <v>2.3515686383663529E-3</v>
      </c>
      <c r="R106" s="5">
        <f t="shared" si="23"/>
        <v>1.3380285446967565E-3</v>
      </c>
      <c r="S106" s="5">
        <f t="shared" si="23"/>
        <v>0.11401565499926156</v>
      </c>
      <c r="T106" s="5">
        <f t="shared" si="23"/>
        <v>6.4138274519931385E-2</v>
      </c>
    </row>
    <row r="107" spans="1:20">
      <c r="A107" s="5" t="str">
        <f>A47</f>
        <v>Caring for and helping nonhousehold members</v>
      </c>
      <c r="B107" s="5">
        <f>B47/MAX(B2,B9,B13,B25,B38,B47,B54,B61,B66,B78,B91)</f>
        <v>1.986754966887417E-2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>
        <f t="shared" ref="C107:T107" si="24">Q47/MAX(Q2,Q9,Q13,Q25,Q38,Q47,Q54,Q61,Q66,Q78,Q91)</f>
        <v>2.3252597921595551E-3</v>
      </c>
      <c r="R107" s="5">
        <f t="shared" si="24"/>
        <v>8.1098855828639065E-4</v>
      </c>
      <c r="S107" s="5">
        <f t="shared" si="24"/>
        <v>0.11312952296558854</v>
      </c>
      <c r="T107" s="5">
        <f t="shared" si="24"/>
        <v>4.2223902897935851E-2</v>
      </c>
    </row>
    <row r="108" spans="1:20">
      <c r="A108" s="5" t="str">
        <f>A54</f>
        <v>Working and work-related activities</v>
      </c>
      <c r="B108" s="5">
        <f>B54/MAX(B2,B9,B13,B25,B38,B47,B54,B61,B66,B78,B91)</f>
        <v>0.53090507726269309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>
        <f t="shared" ref="C108:T108" si="25">Q54/MAX(Q2,Q9,Q13,Q25,Q38,Q47,Q54,Q61,Q66,Q78,Q91)</f>
        <v>2.3713226635288611E-3</v>
      </c>
      <c r="R108" s="5">
        <f t="shared" si="25"/>
        <v>5.150700468200306E-3</v>
      </c>
      <c r="S108" s="5">
        <f t="shared" si="25"/>
        <v>0.11342490031014621</v>
      </c>
      <c r="T108" s="5">
        <f t="shared" si="25"/>
        <v>0.2707660806847319</v>
      </c>
    </row>
    <row r="109" spans="1:20">
      <c r="A109" s="5" t="str">
        <f>A61</f>
        <v>Educational activities</v>
      </c>
      <c r="B109" s="5">
        <f>B61/MAX(B2,B9,B13,B25,B38,B47,B54,B61,B66,B78,B91)</f>
        <v>5.8498896247240618E-2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>
        <f t="shared" ref="C109:T109" si="26">Q61/MAX(Q2,Q9,Q13,Q25,Q38,Q47,Q54,Q61,Q66,Q78,Q91)</f>
        <v>2.2467642708068059E-3</v>
      </c>
      <c r="R109" s="5">
        <f t="shared" si="26"/>
        <v>5.551576442419775E-4</v>
      </c>
      <c r="S109" s="5">
        <f t="shared" si="26"/>
        <v>0.11224339093191552</v>
      </c>
      <c r="T109" s="5">
        <f t="shared" si="26"/>
        <v>2.917304606076258E-2</v>
      </c>
    </row>
    <row r="110" spans="1:20">
      <c r="A110" s="5" t="str">
        <f>A66</f>
        <v>Organizational, civic, and religious activities</v>
      </c>
      <c r="B110" s="5">
        <f>B66/MAX(B2,B9,B13,B25,B38,B47,B54,B61,B66,B78,B91)</f>
        <v>2.8697571743929361E-2</v>
      </c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>
        <f t="shared" ref="C110:T110" si="27">Q66/MAX(Q2,Q9,Q13,Q25,Q38,Q47,Q54,Q61,Q66,Q78,Q91)</f>
        <v>0.98728499060452324</v>
      </c>
      <c r="R110" s="5">
        <f t="shared" si="27"/>
        <v>0.41029585479766867</v>
      </c>
      <c r="S110" s="5">
        <f t="shared" si="27"/>
        <v>0.33702555014030422</v>
      </c>
      <c r="T110" s="5">
        <f t="shared" si="27"/>
        <v>0.132952721772334</v>
      </c>
    </row>
    <row r="111" spans="1:20">
      <c r="A111" s="5" t="str">
        <f>A78</f>
        <v>Leisure and sports</v>
      </c>
      <c r="B111" s="5">
        <f>B78/MAX(B2,B9,B13,B25,B38,B47,B54,B61,B66,B78,B91)</f>
        <v>0.50441501103752762</v>
      </c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>
        <f t="shared" ref="C111:T111" si="28">Q78/MAX(Q2,Q9,Q13,Q25,Q38,Q47,Q54,Q61,Q66,Q78,Q91)</f>
        <v>0.8556302120378253</v>
      </c>
      <c r="R111" s="5">
        <f t="shared" si="28"/>
        <v>1</v>
      </c>
      <c r="S111" s="5">
        <f t="shared" si="28"/>
        <v>0.779057746270861</v>
      </c>
      <c r="T111" s="5">
        <f t="shared" si="28"/>
        <v>1</v>
      </c>
    </row>
    <row r="112" spans="1:20">
      <c r="A112" s="5" t="str">
        <f>A91</f>
        <v>Telephone calls, mail, and e-mail</v>
      </c>
      <c r="B112" s="5">
        <f>B91/MAX(B2,B9,B13,B25,B38,B47,B54,B61,B66,B78,B91)</f>
        <v>2.097130242825607E-2</v>
      </c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>
        <f t="shared" ref="C112:T112" si="29">Q91/MAX(Q2,Q9,Q13,Q25,Q38,Q47,Q54,Q61,Q66,Q78,Q91)</f>
        <v>2.4580858797427678E-3</v>
      </c>
      <c r="R112" s="5">
        <f t="shared" si="29"/>
        <v>9.3530577011072583E-5</v>
      </c>
      <c r="S112" s="5">
        <f t="shared" si="29"/>
        <v>0.11312952296558854</v>
      </c>
      <c r="T112" s="5">
        <f t="shared" si="29"/>
        <v>7.4708085074984797E-4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4</vt:i4>
      </vt:variant>
    </vt:vector>
  </HeadingPairs>
  <TitlesOfParts>
    <vt:vector size="5" baseType="lpstr">
      <vt:lpstr>Data</vt:lpstr>
      <vt:lpstr>Chart1</vt:lpstr>
      <vt:lpstr>Chart2</vt:lpstr>
      <vt:lpstr>Chart3</vt:lpstr>
      <vt:lpstr>Chart4</vt:lpstr>
    </vt:vector>
  </TitlesOfParts>
  <Company>University of Virginia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Ringgenberg</dc:creator>
  <cp:lastModifiedBy>Kyle Ringgenberg</cp:lastModifiedBy>
  <dcterms:created xsi:type="dcterms:W3CDTF">2008-08-20T18:51:57Z</dcterms:created>
  <dcterms:modified xsi:type="dcterms:W3CDTF">2008-08-20T22:51:51Z</dcterms:modified>
</cp:coreProperties>
</file>